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art Here" sheetId="1" state="visible" r:id="rId3"/>
    <sheet name="1. Current Process Audit" sheetId="2" state="visible" r:id="rId4"/>
    <sheet name="2. Field Definitions" sheetId="3" state="visible" r:id="rId5"/>
    <sheet name="3. SKU &amp; Location Rules" sheetId="4" state="visible" r:id="rId6"/>
    <sheet name="4. Reorder Points" sheetId="5" state="visible" r:id="rId7"/>
    <sheet name="5. Software Requirements" sheetId="6" state="visible" r:id="rId8"/>
    <sheet name="6. Pilot Acceptance" sheetId="7" state="visible" r:id="rId9"/>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<sst xmlns="http://schemas.openxmlformats.org/spreadsheetml/2006/main" count="250" uniqueCount="215">
  <si>
    <t xml:space="preserve">Small Business Inventory Process Worksheet</t>
  </si>
  <si>
    <t xml:space="preserve">Complete this workbook BEFORE you choose inventory software. It is deliberately vendor-neutral.</t>
  </si>
  <si>
    <t xml:space="preserve">WHAT THIS IS FOR</t>
  </si>
  <si>
    <t xml:space="preserve">Most inventory software projects fail on inputs, not on the software. If your fields, SKU rules, update ownership, and reorder logic are undefined, every tool will look equally good in a demo and equally broken after import.</t>
  </si>
  <si>
    <t xml:space="preserve">Fill these six tabs in order. What you produce is a requirements document you can take into any trial, plus a reorder model that works whether you end up in a spreadsheet or a dedicated app.</t>
  </si>
  <si>
    <t xml:space="preserve">HOW TO READ THE CELLS</t>
  </si>
  <si>
    <t xml:space="preserve">Yellow fill, blue text</t>
  </si>
  <si>
    <t xml:space="preserve">You fill this in. These are the only cells you should type into.</t>
  </si>
  <si>
    <t xml:space="preserve">White fill, black text</t>
  </si>
  <si>
    <t xml:space="preserve">Calculated by formula. Do not overwrite — you will break the tab.</t>
  </si>
  <si>
    <t xml:space="preserve">Grey italic row</t>
  </si>
  <si>
    <t xml:space="preserve">Worked example showing the expected format. Delete it once you understand the pattern.</t>
  </si>
  <si>
    <t xml:space="preserve">ORDER OF WORK</t>
  </si>
  <si>
    <t xml:space="preserve">1. Current Process Audit</t>
  </si>
  <si>
    <t xml:space="preserve">What you track today, and what a physical count says about whether it is accurate.</t>
  </si>
  <si>
    <t xml:space="preserve">2. Field Definitions</t>
  </si>
  <si>
    <t xml:space="preserve">The fields your future system must hold, with format rules and an owner for each.</t>
  </si>
  <si>
    <t xml:space="preserve">3. SKU &amp; Location Rules</t>
  </si>
  <si>
    <t xml:space="preserve">A naming convention you can apply consistently before any data is imported.</t>
  </si>
  <si>
    <t xml:space="preserve">4. Reorder Points</t>
  </si>
  <si>
    <t xml:space="preserve">Reorder point and suggested order quantity per SKU, from your own usage and lead times.</t>
  </si>
  <si>
    <t xml:space="preserve">5. Software Requirements</t>
  </si>
  <si>
    <t xml:space="preserve">Must / Should / Nice requirements, and a place to score up to three candidate tools.</t>
  </si>
  <si>
    <t xml:space="preserve">6. Pilot Acceptance</t>
  </si>
  <si>
    <t xml:space="preserve">The conditions that decide whether you adopt the tool or walk away.</t>
  </si>
  <si>
    <t xml:space="preserve">ASSUMPTIONS BUILT INTO TAB 4</t>
  </si>
  <si>
    <t xml:space="preserve">Reorder point = (average daily usage x lead time in days) + safety stock. Safety stock = average daily usage x safety stock days. This is the standard time-based reorder model; it assumes demand is reasonably steady and lead times are known. If your demand is highly seasonal or your supplier lead time varies widely, raise the safety stock days rather than changing the formula.</t>
  </si>
  <si>
    <t xml:space="preserve">Average daily usage, lead time days, safety stock days and review cycle days are YOUR numbers. Nothing in this workbook is taken from a vendor's marketing material.</t>
  </si>
  <si>
    <t xml:space="preserve">SOURCE</t>
  </si>
  <si>
    <t xml:space="preserve">Prepared by PickrTech. All figures in this workbook are placeholders or user-supplied inputs. No vendor pricing, plan limit, or product capability is embedded anywhere in this file.</t>
  </si>
  <si>
    <t xml:space="preserve">What you record today, and whether it matches physical reality.</t>
  </si>
  <si>
    <t xml:space="preserve">A. Data points you record today</t>
  </si>
  <si>
    <t xml:space="preserve">Data point</t>
  </si>
  <si>
    <t xml:space="preserve">Tracked today? (Yes/No)</t>
  </si>
  <si>
    <t xml:space="preserve">Where it lives</t>
  </si>
  <si>
    <t xml:space="preserve">Who maintains it</t>
  </si>
  <si>
    <t xml:space="preserve">Trusted? (Yes/No)</t>
  </si>
  <si>
    <t xml:space="preserve">Notes</t>
  </si>
  <si>
    <t xml:space="preserve">EXAMPLE — Item code / SKU</t>
  </si>
  <si>
    <t xml:space="preserve">Yes</t>
  </si>
  <si>
    <t xml:space="preserve">Google Sheets tab 'Stock'</t>
  </si>
  <si>
    <t xml:space="preserve">Owner</t>
  </si>
  <si>
    <t xml:space="preserve">No</t>
  </si>
  <si>
    <t xml:space="preserve">Three different code formats in use</t>
  </si>
  <si>
    <t xml:space="preserve">Item code / SKU</t>
  </si>
  <si>
    <t xml:space="preserve">Item name</t>
  </si>
  <si>
    <t xml:space="preserve">Description</t>
  </si>
  <si>
    <t xml:space="preserve">Category</t>
  </si>
  <si>
    <t xml:space="preserve">Unit cost</t>
  </si>
  <si>
    <t xml:space="preserve">Sale price</t>
  </si>
  <si>
    <t xml:space="preserve">Quantity on hand</t>
  </si>
  <si>
    <t xml:space="preserve">Storage location</t>
  </si>
  <si>
    <t xml:space="preserve">Reorder point</t>
  </si>
  <si>
    <t xml:space="preserve">Supplier name</t>
  </si>
  <si>
    <t xml:space="preserve">Supplier lead time</t>
  </si>
  <si>
    <t xml:space="preserve">Last counted date</t>
  </si>
  <si>
    <t xml:space="preserve">Photo</t>
  </si>
  <si>
    <t xml:space="preserve">Serial / batch number</t>
  </si>
  <si>
    <t xml:space="preserve">Expiry date</t>
  </si>
  <si>
    <t xml:space="preserve">Data points tracked today</t>
  </si>
  <si>
    <t xml:space="preserve">Gaps to close before import</t>
  </si>
  <si>
    <t xml:space="preserve">B. Physical count reconciliation (count 10-15 high-value or fast-moving items)</t>
  </si>
  <si>
    <t xml:space="preserve">Recorded qty</t>
  </si>
  <si>
    <t xml:space="preserve">Counted qty</t>
  </si>
  <si>
    <t xml:space="preserve">Variance</t>
  </si>
  <si>
    <t xml:space="preserve">Variance %</t>
  </si>
  <si>
    <t xml:space="preserve">EX-1001</t>
  </si>
  <si>
    <t xml:space="preserve">EXAMPLE — Blue widget, 500ml</t>
  </si>
  <si>
    <t xml:space="preserve">Items counted</t>
  </si>
  <si>
    <t xml:space="preserve">Items with any variance</t>
  </si>
  <si>
    <t xml:space="preserve">Count accuracy</t>
  </si>
  <si>
    <t xml:space="preserve">Verdict</t>
  </si>
  <si>
    <t xml:space="preserve">Note: a variance you cannot explain is the strongest argument for changing systems. Record what caused each one — it usually points at a missing field or an unowned update step.</t>
  </si>
  <si>
    <t xml:space="preserve">Every field your future system must hold, with a format rule and a named owner.</t>
  </si>
  <si>
    <t xml:space="preserve">Field name</t>
  </si>
  <si>
    <t xml:space="preserve">Required? (Yes/No)</t>
  </si>
  <si>
    <t xml:space="preserve">Data type</t>
  </si>
  <si>
    <t xml:space="preserve">Format rule</t>
  </si>
  <si>
    <t xml:space="preserve">Example value</t>
  </si>
  <si>
    <t xml:space="preserve">Source of truth</t>
  </si>
  <si>
    <t xml:space="preserve">Who updates it / when</t>
  </si>
  <si>
    <t xml:space="preserve">EXAMPLE — Item code</t>
  </si>
  <si>
    <t xml:space="preserve">Text</t>
  </si>
  <si>
    <t xml:space="preserve">3 letters + 4 digits, no spaces</t>
  </si>
  <si>
    <t xml:space="preserve">WDG-1001</t>
  </si>
  <si>
    <t xml:space="preserve">Product master sheet</t>
  </si>
  <si>
    <t xml:space="preserve">Ops lead, at product creation</t>
  </si>
  <si>
    <t xml:space="preserve">Unit of measure</t>
  </si>
  <si>
    <t xml:space="preserve">Supplier</t>
  </si>
  <si>
    <t xml:space="preserve">Supplier lead time (days)</t>
  </si>
  <si>
    <t xml:space="preserve">Required fields defined</t>
  </si>
  <si>
    <t xml:space="preserve">Fields still missing a named owner</t>
  </si>
  <si>
    <t xml:space="preserve">Rule of thumb: if a field has no named owner and no update trigger, it will be blank within a month. Either assign it or drop it before you import anything.</t>
  </si>
  <si>
    <t xml:space="preserve">Agree the naming convention before any data is imported. Renaming after import is the expensive path.</t>
  </si>
  <si>
    <t xml:space="preserve">A. SKU structure</t>
  </si>
  <si>
    <t xml:space="preserve">Segment</t>
  </si>
  <si>
    <t xml:space="preserve">Meaning</t>
  </si>
  <si>
    <t xml:space="preserve">Length</t>
  </si>
  <si>
    <t xml:space="preserve">Allowed values</t>
  </si>
  <si>
    <t xml:space="preserve">Example</t>
  </si>
  <si>
    <t xml:space="preserve">Separator after</t>
  </si>
  <si>
    <t xml:space="preserve">Segment 1</t>
  </si>
  <si>
    <t xml:space="preserve">EXAMPLE — Category code</t>
  </si>
  <si>
    <t xml:space="preserve">WDG, GDG, ACC</t>
  </si>
  <si>
    <t xml:space="preserve">WDG</t>
  </si>
  <si>
    <t xml:space="preserve">-</t>
  </si>
  <si>
    <t xml:space="preserve">Segment 2</t>
  </si>
  <si>
    <t xml:space="preserve">Segment 3</t>
  </si>
  <si>
    <t xml:space="preserve">Segment 4</t>
  </si>
  <si>
    <t xml:space="preserve">Assembled example</t>
  </si>
  <si>
    <t xml:space="preserve">Total SKU length</t>
  </si>
  <si>
    <t xml:space="preserve">Decision</t>
  </si>
  <si>
    <t xml:space="preserve">Your rule</t>
  </si>
  <si>
    <t xml:space="preserve">Case (upper / lower / mixed)</t>
  </si>
  <si>
    <t xml:space="preserve">Separator character</t>
  </si>
  <si>
    <t xml:space="preserve">Are letters O and I allowed? (scanning risk)</t>
  </si>
  <si>
    <t xml:space="preserve">Who issues a new SKU?</t>
  </si>
  <si>
    <t xml:space="preserve">What happens to a discontinued SKU?</t>
  </si>
  <si>
    <t xml:space="preserve">Do variants get their own SKU or a shared parent?</t>
  </si>
  <si>
    <t xml:space="preserve">B. Location structure (keep to three levels or fewer)</t>
  </si>
  <si>
    <t xml:space="preserve">Level</t>
  </si>
  <si>
    <t xml:space="preserve">What it represents</t>
  </si>
  <si>
    <t xml:space="preserve">How many exist?</t>
  </si>
  <si>
    <t xml:space="preserve">EXAMPLE — Level 1</t>
  </si>
  <si>
    <t xml:space="preserve">Building or site</t>
  </si>
  <si>
    <t xml:space="preserve">WH-A</t>
  </si>
  <si>
    <t xml:space="preserve">Level 1</t>
  </si>
  <si>
    <t xml:space="preserve">Level 2</t>
  </si>
  <si>
    <t xml:space="preserve">Level 3</t>
  </si>
  <si>
    <t xml:space="preserve">C. Location list</t>
  </si>
  <si>
    <t xml:space="preserve">Location code</t>
  </si>
  <si>
    <t xml:space="preserve">Active? (Yes/No)</t>
  </si>
  <si>
    <t xml:space="preserve">WH-A-01</t>
  </si>
  <si>
    <t xml:space="preserve">EXAMPLE — Warehouse A, shelving bay 01</t>
  </si>
  <si>
    <t xml:space="preserve">Active locations defined</t>
  </si>
  <si>
    <t xml:space="preserve">Deep nesting is the most common structural mistake. Use location levels for where something physically sits, and use fields or tags for what it is.</t>
  </si>
  <si>
    <t xml:space="preserve">Reorder point = (average daily usage x lead time) + safety stock. All inputs are yours.</t>
  </si>
  <si>
    <t xml:space="preserve">Shared assumptions</t>
  </si>
  <si>
    <t xml:space="preserve">Review cycle (days between stock reviews)</t>
  </si>
  <si>
    <t xml:space="preserve">Watch threshold (multiple of reorder point)</t>
  </si>
  <si>
    <t xml:space="preserve">Both cells above are inputs. The review cycle sets how much extra stock a suggested order carries so you are not reordering the same item every day.</t>
  </si>
  <si>
    <t xml:space="preserve">Avg daily usage (units)</t>
  </si>
  <si>
    <t xml:space="preserve">Lead time (days)</t>
  </si>
  <si>
    <t xml:space="preserve">Safety stock (days)</t>
  </si>
  <si>
    <t xml:space="preserve">Lead time demand</t>
  </si>
  <si>
    <t xml:space="preserve">Safety stock (units)</t>
  </si>
  <si>
    <t xml:space="preserve">Current qty</t>
  </si>
  <si>
    <t xml:space="preserve">Days of cover</t>
  </si>
  <si>
    <t xml:space="preserve">Status</t>
  </si>
  <si>
    <t xml:space="preserve">Suggested order qty</t>
  </si>
  <si>
    <t xml:space="preserve">EXAMPLE — Slow mover, 4-week lead time</t>
  </si>
  <si>
    <t xml:space="preserve">EX-2001</t>
  </si>
  <si>
    <t xml:space="preserve">EXAMPLE — Fast mover, 5-day lead time</t>
  </si>
  <si>
    <t xml:space="preserve">SKUs modelled</t>
  </si>
  <si>
    <t xml:space="preserve">Items at or below reorder point</t>
  </si>
  <si>
    <t xml:space="preserve">Items in the watch band</t>
  </si>
  <si>
    <t xml:space="preserve">Assumption: steady demand and a known lead time. If a supplier misses lead time regularly, raise safety stock days for that item rather than inflating average daily usage.</t>
  </si>
  <si>
    <t xml:space="preserve">Write the requirement and its trial test before you look at any product page.</t>
  </si>
  <si>
    <t xml:space="preserve">Requirement</t>
  </si>
  <si>
    <t xml:space="preserve">Priority (Must/Should/Nice)</t>
  </si>
  <si>
    <t xml:space="preserve">Why it matters here</t>
  </si>
  <si>
    <t xml:space="preserve">How to test it in a free trial</t>
  </si>
  <si>
    <t xml:space="preserve">Tool A (Yes/No)</t>
  </si>
  <si>
    <t xml:space="preserve">Tool B (Yes/No)</t>
  </si>
  <si>
    <t xml:space="preserve">Tool C (Yes/No)</t>
  </si>
  <si>
    <t xml:space="preserve">EXAMPLE — Bulk import from CSV</t>
  </si>
  <si>
    <t xml:space="preserve">Must</t>
  </si>
  <si>
    <t xml:space="preserve">700 existing rows; manual entry is not viable</t>
  </si>
  <si>
    <t xml:space="preserve">Import 20 real rows and check locations survived</t>
  </si>
  <si>
    <t xml:space="preserve">Tool B needs a paid tier</t>
  </si>
  <si>
    <t xml:space="preserve">Bulk import from CSV or Excel</t>
  </si>
  <si>
    <t xml:space="preserve">Barcode or QR scanning</t>
  </si>
  <si>
    <t xml:space="preserve">Mobile access from the storage area</t>
  </si>
  <si>
    <t xml:space="preserve">Low-stock visibility or alerts</t>
  </si>
  <si>
    <t xml:space="preserve">Multi-user access and permissions</t>
  </si>
  <si>
    <t xml:space="preserve">Item limit headroom for 24 months</t>
  </si>
  <si>
    <t xml:space="preserve">Location or folder structure that matches Tab 3</t>
  </si>
  <si>
    <t xml:space="preserve">Custom fields matching Tab 2</t>
  </si>
  <si>
    <t xml:space="preserve">Data export / portability</t>
  </si>
  <si>
    <t xml:space="preserve">Reporting or activity history</t>
  </si>
  <si>
    <t xml:space="preserve">Offline access</t>
  </si>
  <si>
    <t xml:space="preserve">Accounting or POS integration</t>
  </si>
  <si>
    <t xml:space="preserve">Must-have requirements defined</t>
  </si>
  <si>
    <t xml:space="preserve">Tool A — must-haves met</t>
  </si>
  <si>
    <t xml:space="preserve">Tool B — must-haves met</t>
  </si>
  <si>
    <t xml:space="preserve">Tool C — must-haves met</t>
  </si>
  <si>
    <t xml:space="preserve">Elimination rule: a tool that misses even one Must is out, regardless of how well it scores elsewhere. That is the point of separating Must from Should before you start looking.</t>
  </si>
  <si>
    <t xml:space="preserve">Decide the pass conditions before the pilot starts, not after you have already migrated.</t>
  </si>
  <si>
    <t xml:space="preserve">Tool under pilot</t>
  </si>
  <si>
    <t xml:space="preserve">Pilot start / end date</t>
  </si>
  <si>
    <t xml:space="preserve">Acceptance criterion</t>
  </si>
  <si>
    <t xml:space="preserve">Target</t>
  </si>
  <si>
    <t xml:space="preserve">How it is measured</t>
  </si>
  <si>
    <t xml:space="preserve">Actual result</t>
  </si>
  <si>
    <t xml:space="preserve">Pass? (Yes/No)</t>
  </si>
  <si>
    <t xml:space="preserve">EXAMPLE — Import completes without data loss</t>
  </si>
  <si>
    <t xml:space="preserve">100% of test rows</t>
  </si>
  <si>
    <t xml:space="preserve">Compare row count and 5 spot-checked SKUs</t>
  </si>
  <si>
    <t xml:space="preserve">48 of 50 rows</t>
  </si>
  <si>
    <t xml:space="preserve">Two rows lost location data</t>
  </si>
  <si>
    <t xml:space="preserve">Import completes without data loss</t>
  </si>
  <si>
    <t xml:space="preserve">SKU format from Tab 3 survives import</t>
  </si>
  <si>
    <t xml:space="preserve">All required fields from Tab 2 are supported</t>
  </si>
  <si>
    <t xml:space="preserve">Location structure from Tab 3 is reproducible</t>
  </si>
  <si>
    <t xml:space="preserve">Reorder points from Tab 4 can be stored per item</t>
  </si>
  <si>
    <t xml:space="preserve">Low stock is visible without manual checking</t>
  </si>
  <si>
    <t xml:space="preserve">Time to update one item is acceptable</t>
  </si>
  <si>
    <t xml:space="preserve">Every named owner can access what they need</t>
  </si>
  <si>
    <t xml:space="preserve">Full data export works and is re-importable</t>
  </si>
  <si>
    <t xml:space="preserve">12-month cost is within budget</t>
  </si>
  <si>
    <t xml:space="preserve">Criteria defined</t>
  </si>
  <si>
    <t xml:space="preserve">Criteria scored</t>
  </si>
  <si>
    <t xml:space="preserve">Must criteria failed</t>
  </si>
  <si>
    <t xml:space="preserve">Should / Nice criteria failed</t>
  </si>
  <si>
    <t xml:space="preserve">Set the priority and target columns BEFORE the pilot begins. A criterion prioritised or scored after the fact is always judged generously. A failed Must criterion blocks adoption on its own, however well the tool performs elsewhere.</t>
  </si>
</sst>
</file>

<file path=xl/styles.xml><?xml version="1.0" encoding="utf-8"?>
<styleSheet xmlns="http://schemas.openxmlformats.org/spreadsheetml/2006/main">
  <numFmts count="5">
    <numFmt numFmtId="164" formatCode="General"/>
    <numFmt numFmtId="165" formatCode="General"/>
    <numFmt numFmtId="166" formatCode="0.0%"/>
    <numFmt numFmtId="167" formatCode="0.00"/>
    <numFmt numFmtId="168" formatCode="#,##0"/>
  </numFmts>
  <fonts count="14">
    <font>
      <sz val="11"/>
      <color theme="1"/>
      <name val="Calibri"/>
      <family val="2"/>
      <charset val="1"/>
    </font>
    <font>
      <sz val="10"/>
      <name val="Arial"/>
      <family val="0"/>
    </font>
    <font>
      <sz val="10"/>
      <name val="Arial"/>
      <family val="0"/>
    </font>
    <font>
      <sz val="10"/>
      <name val="Arial"/>
      <family val="0"/>
    </font>
    <font>
      <b val="true"/>
      <sz val="16"/>
      <color rgb="FF1F3864"/>
      <name val="Arial"/>
      <family val="0"/>
      <charset val="1"/>
    </font>
    <font>
      <i val="true"/>
      <sz val="10"/>
      <color rgb="FF595959"/>
      <name val="Arial"/>
      <family val="0"/>
      <charset val="1"/>
    </font>
    <font>
      <sz val="10"/>
      <name val="Arial"/>
      <family val="0"/>
      <charset val="1"/>
    </font>
    <font>
      <b val="true"/>
      <sz val="11"/>
      <color rgb="FF1F3864"/>
      <name val="Arial"/>
      <family val="0"/>
      <charset val="1"/>
    </font>
    <font>
      <sz val="10"/>
      <color rgb="FF0000FF"/>
      <name val="Arial"/>
      <family val="0"/>
      <charset val="1"/>
    </font>
    <font>
      <b val="true"/>
      <sz val="10"/>
      <name val="Arial"/>
      <family val="0"/>
      <charset val="1"/>
    </font>
    <font>
      <i val="true"/>
      <sz val="10"/>
      <color rgb="FF7F7F7F"/>
      <name val="Arial"/>
      <family val="0"/>
      <charset val="1"/>
    </font>
    <font>
      <b val="true"/>
      <sz val="15"/>
      <color rgb="FF1F3864"/>
      <name val="Arial"/>
      <family val="0"/>
      <charset val="1"/>
    </font>
    <font>
      <b val="true"/>
      <sz val="10"/>
      <color rgb="FFFFFFFF"/>
      <name val="Arial"/>
      <family val="0"/>
      <charset val="1"/>
    </font>
    <font>
      <sz val="10"/>
      <color rgb="FF000000"/>
      <name val="Arial"/>
      <family val="0"/>
      <charset val="1"/>
    </font>
  </fonts>
  <fills count="7">
    <fill>
      <patternFill patternType="none"/>
    </fill>
    <fill>
      <patternFill patternType="gray125"/>
    </fill>
    <fill>
      <patternFill patternType="solid">
        <fgColor rgb="FFDCE6F1"/>
        <bgColor rgb="FFEAF1DD"/>
      </patternFill>
    </fill>
    <fill>
      <patternFill patternType="solid">
        <fgColor rgb="FFFFFF99"/>
        <bgColor rgb="FFEAF1DD"/>
      </patternFill>
    </fill>
    <fill>
      <patternFill patternType="solid">
        <fgColor rgb="FFF2F2F2"/>
        <bgColor rgb="FFEAF1DD"/>
      </patternFill>
    </fill>
    <fill>
      <patternFill patternType="solid">
        <fgColor rgb="FF1F3864"/>
        <bgColor rgb="FF333333"/>
      </patternFill>
    </fill>
    <fill>
      <patternFill patternType="solid">
        <fgColor rgb="FFEAF1DD"/>
        <bgColor rgb="FFF2F2F2"/>
      </patternFill>
    </fill>
  </fills>
  <borders count="2">
    <border diagonalUp="false" diagonalDown="false">
      <left/>
      <right/>
      <top/>
      <bottom/>
      <diagonal/>
    </border>
    <border diagonalUp="false" diagonalDown="false">
      <left style="thin">
        <color rgb="FFBFBFBF"/>
      </left>
      <right style="thin">
        <color rgb="FFBFBFBF"/>
      </right>
      <top style="thin">
        <color rgb="FFBFBFBF"/>
      </top>
      <bottom style="thin">
        <color rgb="FFBFBFB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9">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2" borderId="0" xfId="0" applyFont="tru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8" fillId="3" borderId="0" xfId="0" applyFont="true" applyBorder="false" applyAlignment="true" applyProtection="false">
      <alignment horizontal="general" vertical="top" textRotation="0" wrapText="true" indent="0" shrinkToFit="false"/>
      <protection locked="true" hidden="false"/>
    </xf>
    <xf numFmtId="164" fontId="9" fillId="0" borderId="0" xfId="0" applyFont="true" applyBorder="false" applyAlignment="true" applyProtection="false">
      <alignment horizontal="general" vertical="top" textRotation="0" wrapText="true" indent="0" shrinkToFit="false"/>
      <protection locked="true" hidden="false"/>
    </xf>
    <xf numFmtId="164" fontId="10" fillId="4" borderId="0" xfId="0" applyFont="true" applyBorder="false" applyAlignment="true" applyProtection="false">
      <alignment horizontal="general" vertical="top" textRotation="0" wrapText="tru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7" fillId="2" borderId="1" xfId="0" applyFont="true" applyBorder="true" applyAlignment="false" applyProtection="false">
      <alignment horizontal="general" vertical="bottom" textRotation="0" wrapText="false" indent="0" shrinkToFit="false"/>
      <protection locked="true" hidden="false"/>
    </xf>
    <xf numFmtId="164" fontId="0" fillId="2" borderId="1" xfId="0" applyFont="false" applyBorder="true" applyAlignment="false" applyProtection="false">
      <alignment horizontal="general" vertical="bottom" textRotation="0" wrapText="false" indent="0" shrinkToFit="false"/>
      <protection locked="true" hidden="false"/>
    </xf>
    <xf numFmtId="164" fontId="12" fillId="5" borderId="1" xfId="0" applyFont="true" applyBorder="true" applyAlignment="true" applyProtection="false">
      <alignment horizontal="center" vertical="center" textRotation="0" wrapText="true" indent="0" shrinkToFit="false"/>
      <protection locked="true" hidden="false"/>
    </xf>
    <xf numFmtId="164" fontId="10" fillId="4" borderId="1" xfId="0" applyFont="true" applyBorder="true" applyAlignment="true" applyProtection="false">
      <alignment horizontal="general" vertical="top" textRotation="0" wrapText="true" indent="0" shrinkToFit="false"/>
      <protection locked="true" hidden="false"/>
    </xf>
    <xf numFmtId="164" fontId="6" fillId="0" borderId="1" xfId="0" applyFont="true" applyBorder="true" applyAlignment="true" applyProtection="false">
      <alignment horizontal="general" vertical="top" textRotation="0" wrapText="true" indent="0" shrinkToFit="false"/>
      <protection locked="true" hidden="false"/>
    </xf>
    <xf numFmtId="164" fontId="8" fillId="3" borderId="1" xfId="0" applyFont="true" applyBorder="true" applyAlignment="true" applyProtection="false">
      <alignment horizontal="general" vertical="top" textRotation="0" wrapText="true" indent="0" shrinkToFit="false"/>
      <protection locked="true" hidden="false"/>
    </xf>
    <xf numFmtId="164" fontId="9" fillId="6" borderId="1" xfId="0" applyFont="true" applyBorder="true" applyAlignment="false" applyProtection="false">
      <alignment horizontal="general" vertical="bottom" textRotation="0" wrapText="false" indent="0" shrinkToFit="false"/>
      <protection locked="true" hidden="false"/>
    </xf>
    <xf numFmtId="165" fontId="13" fillId="6" borderId="1" xfId="0" applyFont="true" applyBorder="true" applyAlignment="false" applyProtection="false">
      <alignment horizontal="general" vertical="bottom" textRotation="0" wrapText="false" indent="0" shrinkToFit="false"/>
      <protection locked="true" hidden="false"/>
    </xf>
    <xf numFmtId="164" fontId="0" fillId="6" borderId="1" xfId="0" applyFont="false" applyBorder="true" applyAlignment="false" applyProtection="false">
      <alignment horizontal="general" vertical="bottom" textRotation="0" wrapText="false" indent="0" shrinkToFit="false"/>
      <protection locked="true" hidden="false"/>
    </xf>
    <xf numFmtId="164" fontId="10" fillId="4" borderId="1" xfId="0" applyFont="true" applyBorder="true" applyAlignment="false" applyProtection="false">
      <alignment horizontal="general" vertical="bottom" textRotation="0" wrapText="false" indent="0" shrinkToFit="false"/>
      <protection locked="true" hidden="false"/>
    </xf>
    <xf numFmtId="166" fontId="10" fillId="4" borderId="1" xfId="0" applyFont="true" applyBorder="true" applyAlignment="false" applyProtection="false">
      <alignment horizontal="general" vertical="bottom" textRotation="0" wrapText="false" indent="0" shrinkToFit="false"/>
      <protection locked="true" hidden="false"/>
    </xf>
    <xf numFmtId="164" fontId="8" fillId="3" borderId="1" xfId="0" applyFont="true" applyBorder="true" applyAlignment="false" applyProtection="false">
      <alignment horizontal="general" vertical="bottom" textRotation="0" wrapText="false" indent="0" shrinkToFit="false"/>
      <protection locked="true" hidden="false"/>
    </xf>
    <xf numFmtId="164" fontId="13" fillId="0" borderId="1" xfId="0" applyFont="true" applyBorder="true" applyAlignment="false" applyProtection="false">
      <alignment horizontal="general" vertical="bottom" textRotation="0" wrapText="false" indent="0" shrinkToFit="false"/>
      <protection locked="true" hidden="false"/>
    </xf>
    <xf numFmtId="166" fontId="13" fillId="0" borderId="1" xfId="0" applyFont="true" applyBorder="true" applyAlignment="false" applyProtection="false">
      <alignment horizontal="general" vertical="bottom" textRotation="0" wrapText="false" indent="0" shrinkToFit="false"/>
      <protection locked="true" hidden="false"/>
    </xf>
    <xf numFmtId="166" fontId="13" fillId="6" borderId="1" xfId="0" applyFont="true" applyBorder="true" applyAlignment="false" applyProtection="false">
      <alignment horizontal="general" vertical="bottom" textRotation="0" wrapText="false" indent="0" shrinkToFit="false"/>
      <protection locked="true" hidden="false"/>
    </xf>
    <xf numFmtId="164" fontId="9" fillId="0" borderId="1" xfId="0" applyFont="true" applyBorder="true" applyAlignment="false" applyProtection="false">
      <alignment horizontal="general" vertical="bottom" textRotation="0" wrapText="false" indent="0" shrinkToFit="false"/>
      <protection locked="true" hidden="false"/>
    </xf>
    <xf numFmtId="167" fontId="8" fillId="3" borderId="1" xfId="0" applyFont="true" applyBorder="true" applyAlignment="false" applyProtection="false">
      <alignment horizontal="general" vertical="bottom" textRotation="0" wrapText="false" indent="0" shrinkToFit="false"/>
      <protection locked="true" hidden="false"/>
    </xf>
    <xf numFmtId="168" fontId="13" fillId="0" borderId="1" xfId="0" applyFont="true" applyBorder="tru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7F7F7F"/>
      <rgbColor rgb="FF9999FF"/>
      <rgbColor rgb="FF993366"/>
      <rgbColor rgb="FFEAF1DD"/>
      <rgbColor rgb="FFDCE6F1"/>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F2F2F2"/>
      <rgbColor rgb="FFCCFFCC"/>
      <rgbColor rgb="FFFFFF99"/>
      <rgbColor rgb="FF99CCFF"/>
      <rgbColor rgb="FFFF99CC"/>
      <rgbColor rgb="FFCC99FF"/>
      <rgbColor rgb="FFFFCC99"/>
      <rgbColor rgb="FF3366FF"/>
      <rgbColor rgb="FF33CCCC"/>
      <rgbColor rgb="FF99CC00"/>
      <rgbColor rgb="FFFFCC00"/>
      <rgbColor rgb="FFFF9900"/>
      <rgbColor rgb="FFFF6600"/>
      <rgbColor rgb="FF595959"/>
      <rgbColor rgb="FF969696"/>
      <rgbColor rgb="FF1F3864"/>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C27"/>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34"/>
    <col collapsed="false" customWidth="true" hidden="false" outlineLevel="0" max="3" min="3" style="0" width="78"/>
  </cols>
  <sheetData>
    <row r="1" customFormat="false" ht="24" hidden="false" customHeight="true" outlineLevel="0" collapsed="false">
      <c r="B1" s="1" t="s">
        <v>0</v>
      </c>
    </row>
    <row r="2" customFormat="false" ht="15" hidden="false" customHeight="false" outlineLevel="0" collapsed="false">
      <c r="B2" s="2" t="s">
        <v>1</v>
      </c>
    </row>
    <row r="4" customFormat="false" ht="15" hidden="false" customHeight="false" outlineLevel="0" collapsed="false">
      <c r="C4" s="3"/>
    </row>
    <row r="5" customFormat="false" ht="15" hidden="false" customHeight="false" outlineLevel="0" collapsed="false">
      <c r="B5" s="4" t="s">
        <v>2</v>
      </c>
      <c r="C5" s="5"/>
    </row>
    <row r="6" customFormat="false" ht="45.75" hidden="false" customHeight="true" outlineLevel="0" collapsed="false">
      <c r="C6" s="3" t="s">
        <v>3</v>
      </c>
    </row>
    <row r="7" customFormat="false" ht="45.75" hidden="false" customHeight="true" outlineLevel="0" collapsed="false">
      <c r="C7" s="3" t="s">
        <v>4</v>
      </c>
    </row>
    <row r="8" customFormat="false" ht="15" hidden="false" customHeight="false" outlineLevel="0" collapsed="false">
      <c r="C8" s="3"/>
    </row>
    <row r="9" customFormat="false" ht="15" hidden="false" customHeight="false" outlineLevel="0" collapsed="false">
      <c r="B9" s="4" t="s">
        <v>5</v>
      </c>
      <c r="C9" s="5"/>
    </row>
    <row r="10" customFormat="false" ht="15" hidden="false" customHeight="false" outlineLevel="0" collapsed="false">
      <c r="B10" s="6" t="s">
        <v>6</v>
      </c>
      <c r="C10" s="3" t="s">
        <v>7</v>
      </c>
    </row>
    <row r="11" customFormat="false" ht="15" hidden="false" customHeight="false" outlineLevel="0" collapsed="false">
      <c r="B11" s="7" t="s">
        <v>8</v>
      </c>
      <c r="C11" s="3" t="s">
        <v>9</v>
      </c>
    </row>
    <row r="12" customFormat="false" ht="15" hidden="false" customHeight="false" outlineLevel="0" collapsed="false">
      <c r="B12" s="8" t="s">
        <v>10</v>
      </c>
      <c r="C12" s="3" t="s">
        <v>11</v>
      </c>
    </row>
    <row r="13" customFormat="false" ht="15" hidden="false" customHeight="false" outlineLevel="0" collapsed="false">
      <c r="C13" s="3"/>
    </row>
    <row r="14" customFormat="false" ht="15" hidden="false" customHeight="false" outlineLevel="0" collapsed="false">
      <c r="B14" s="4" t="s">
        <v>12</v>
      </c>
      <c r="C14" s="5"/>
    </row>
    <row r="15" customFormat="false" ht="15" hidden="false" customHeight="false" outlineLevel="0" collapsed="false">
      <c r="B15" s="7" t="s">
        <v>13</v>
      </c>
      <c r="C15" s="3" t="s">
        <v>14</v>
      </c>
    </row>
    <row r="16" customFormat="false" ht="15" hidden="false" customHeight="false" outlineLevel="0" collapsed="false">
      <c r="B16" s="7" t="s">
        <v>15</v>
      </c>
      <c r="C16" s="3" t="s">
        <v>16</v>
      </c>
    </row>
    <row r="17" customFormat="false" ht="15" hidden="false" customHeight="false" outlineLevel="0" collapsed="false">
      <c r="B17" s="7" t="s">
        <v>17</v>
      </c>
      <c r="C17" s="3" t="s">
        <v>18</v>
      </c>
    </row>
    <row r="18" customFormat="false" ht="15" hidden="false" customHeight="false" outlineLevel="0" collapsed="false">
      <c r="B18" s="7" t="s">
        <v>19</v>
      </c>
      <c r="C18" s="3" t="s">
        <v>20</v>
      </c>
    </row>
    <row r="19" customFormat="false" ht="15" hidden="false" customHeight="false" outlineLevel="0" collapsed="false">
      <c r="B19" s="7" t="s">
        <v>21</v>
      </c>
      <c r="C19" s="3" t="s">
        <v>22</v>
      </c>
    </row>
    <row r="20" customFormat="false" ht="15" hidden="false" customHeight="false" outlineLevel="0" collapsed="false">
      <c r="B20" s="7" t="s">
        <v>23</v>
      </c>
      <c r="C20" s="3" t="s">
        <v>24</v>
      </c>
    </row>
    <row r="21" customFormat="false" ht="15" hidden="false" customHeight="false" outlineLevel="0" collapsed="false">
      <c r="C21" s="3"/>
    </row>
    <row r="22" customFormat="false" ht="15" hidden="false" customHeight="false" outlineLevel="0" collapsed="false">
      <c r="B22" s="4" t="s">
        <v>25</v>
      </c>
      <c r="C22" s="5"/>
    </row>
    <row r="23" customFormat="false" ht="45.75" hidden="false" customHeight="true" outlineLevel="0" collapsed="false">
      <c r="C23" s="3" t="s">
        <v>26</v>
      </c>
    </row>
    <row r="24" customFormat="false" ht="45.75" hidden="false" customHeight="true" outlineLevel="0" collapsed="false">
      <c r="C24" s="3" t="s">
        <v>27</v>
      </c>
    </row>
    <row r="25" customFormat="false" ht="15" hidden="false" customHeight="false" outlineLevel="0" collapsed="false">
      <c r="C25" s="3"/>
    </row>
    <row r="26" customFormat="false" ht="15" hidden="false" customHeight="false" outlineLevel="0" collapsed="false">
      <c r="B26" s="4" t="s">
        <v>28</v>
      </c>
      <c r="C26" s="5"/>
    </row>
    <row r="27" customFormat="false" ht="45.75" hidden="false" customHeight="true" outlineLevel="0" collapsed="false">
      <c r="C27" s="3" t="s">
        <v>29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4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30"/>
    <col collapsed="false" customWidth="true" hidden="false" outlineLevel="0" max="6" min="3" style="0" width="14"/>
  </cols>
  <sheetData>
    <row r="1" customFormat="false" ht="21.75" hidden="false" customHeight="true" outlineLevel="0" collapsed="false">
      <c r="A1" s="9" t="s">
        <v>13</v>
      </c>
    </row>
    <row r="2" customFormat="false" ht="13.5" hidden="false" customHeight="true" outlineLevel="0" collapsed="false">
      <c r="A2" s="2" t="s">
        <v>30</v>
      </c>
    </row>
    <row r="4" customFormat="false" ht="19.5" hidden="false" customHeight="true" outlineLevel="0" collapsed="false">
      <c r="A4" s="10" t="s">
        <v>31</v>
      </c>
      <c r="B4" s="11"/>
      <c r="C4" s="11"/>
      <c r="D4" s="11"/>
      <c r="E4" s="11"/>
      <c r="F4" s="11"/>
    </row>
    <row r="5" customFormat="false" ht="30" hidden="false" customHeight="true" outlineLevel="0" collapsed="false">
      <c r="A5" s="12" t="s">
        <v>32</v>
      </c>
      <c r="B5" s="12" t="s">
        <v>33</v>
      </c>
      <c r="C5" s="12" t="s">
        <v>34</v>
      </c>
      <c r="D5" s="12" t="s">
        <v>35</v>
      </c>
      <c r="E5" s="12" t="s">
        <v>36</v>
      </c>
      <c r="F5" s="12" t="s">
        <v>37</v>
      </c>
    </row>
    <row r="6" customFormat="false" ht="35.05" hidden="false" customHeight="false" outlineLevel="0" collapsed="false">
      <c r="A6" s="13" t="s">
        <v>38</v>
      </c>
      <c r="B6" s="13" t="s">
        <v>39</v>
      </c>
      <c r="C6" s="13" t="s">
        <v>40</v>
      </c>
      <c r="D6" s="13" t="s">
        <v>41</v>
      </c>
      <c r="E6" s="13" t="s">
        <v>42</v>
      </c>
      <c r="F6" s="13" t="s">
        <v>43</v>
      </c>
    </row>
    <row r="7" customFormat="false" ht="15" hidden="false" customHeight="false" outlineLevel="0" collapsed="false">
      <c r="A7" s="14" t="s">
        <v>44</v>
      </c>
      <c r="B7" s="15"/>
      <c r="C7" s="15"/>
      <c r="D7" s="15"/>
      <c r="E7" s="15"/>
      <c r="F7" s="15"/>
    </row>
    <row r="8" customFormat="false" ht="15" hidden="false" customHeight="false" outlineLevel="0" collapsed="false">
      <c r="A8" s="14" t="s">
        <v>45</v>
      </c>
      <c r="B8" s="15"/>
      <c r="C8" s="15"/>
      <c r="D8" s="15"/>
      <c r="E8" s="15"/>
      <c r="F8" s="15"/>
    </row>
    <row r="9" customFormat="false" ht="15" hidden="false" customHeight="false" outlineLevel="0" collapsed="false">
      <c r="A9" s="14" t="s">
        <v>46</v>
      </c>
      <c r="B9" s="15"/>
      <c r="C9" s="15"/>
      <c r="D9" s="15"/>
      <c r="E9" s="15"/>
      <c r="F9" s="15"/>
    </row>
    <row r="10" customFormat="false" ht="15" hidden="false" customHeight="false" outlineLevel="0" collapsed="false">
      <c r="A10" s="14" t="s">
        <v>47</v>
      </c>
      <c r="B10" s="15"/>
      <c r="C10" s="15"/>
      <c r="D10" s="15"/>
      <c r="E10" s="15"/>
      <c r="F10" s="15"/>
    </row>
    <row r="11" customFormat="false" ht="15" hidden="false" customHeight="false" outlineLevel="0" collapsed="false">
      <c r="A11" s="14" t="s">
        <v>48</v>
      </c>
      <c r="B11" s="15"/>
      <c r="C11" s="15"/>
      <c r="D11" s="15"/>
      <c r="E11" s="15"/>
      <c r="F11" s="15"/>
    </row>
    <row r="12" customFormat="false" ht="15" hidden="false" customHeight="false" outlineLevel="0" collapsed="false">
      <c r="A12" s="14" t="s">
        <v>49</v>
      </c>
      <c r="B12" s="15"/>
      <c r="C12" s="15"/>
      <c r="D12" s="15"/>
      <c r="E12" s="15"/>
      <c r="F12" s="15"/>
    </row>
    <row r="13" customFormat="false" ht="15" hidden="false" customHeight="false" outlineLevel="0" collapsed="false">
      <c r="A13" s="14" t="s">
        <v>50</v>
      </c>
      <c r="B13" s="15"/>
      <c r="C13" s="15"/>
      <c r="D13" s="15"/>
      <c r="E13" s="15"/>
      <c r="F13" s="15"/>
    </row>
    <row r="14" customFormat="false" ht="15" hidden="false" customHeight="false" outlineLevel="0" collapsed="false">
      <c r="A14" s="14" t="s">
        <v>51</v>
      </c>
      <c r="B14" s="15"/>
      <c r="C14" s="15"/>
      <c r="D14" s="15"/>
      <c r="E14" s="15"/>
      <c r="F14" s="15"/>
    </row>
    <row r="15" customFormat="false" ht="15" hidden="false" customHeight="false" outlineLevel="0" collapsed="false">
      <c r="A15" s="14" t="s">
        <v>52</v>
      </c>
      <c r="B15" s="15"/>
      <c r="C15" s="15"/>
      <c r="D15" s="15"/>
      <c r="E15" s="15"/>
      <c r="F15" s="15"/>
    </row>
    <row r="16" customFormat="false" ht="15" hidden="false" customHeight="false" outlineLevel="0" collapsed="false">
      <c r="A16" s="14" t="s">
        <v>53</v>
      </c>
      <c r="B16" s="15"/>
      <c r="C16" s="15"/>
      <c r="D16" s="15"/>
      <c r="E16" s="15"/>
      <c r="F16" s="15"/>
    </row>
    <row r="17" customFormat="false" ht="15" hidden="false" customHeight="false" outlineLevel="0" collapsed="false">
      <c r="A17" s="14" t="s">
        <v>54</v>
      </c>
      <c r="B17" s="15"/>
      <c r="C17" s="15"/>
      <c r="D17" s="15"/>
      <c r="E17" s="15"/>
      <c r="F17" s="15"/>
    </row>
    <row r="18" customFormat="false" ht="15" hidden="false" customHeight="false" outlineLevel="0" collapsed="false">
      <c r="A18" s="14" t="s">
        <v>55</v>
      </c>
      <c r="B18" s="15"/>
      <c r="C18" s="15"/>
      <c r="D18" s="15"/>
      <c r="E18" s="15"/>
      <c r="F18" s="15"/>
    </row>
    <row r="19" customFormat="false" ht="15" hidden="false" customHeight="false" outlineLevel="0" collapsed="false">
      <c r="A19" s="14" t="s">
        <v>56</v>
      </c>
      <c r="B19" s="15"/>
      <c r="C19" s="15"/>
      <c r="D19" s="15"/>
      <c r="E19" s="15"/>
      <c r="F19" s="15"/>
    </row>
    <row r="20" customFormat="false" ht="15" hidden="false" customHeight="false" outlineLevel="0" collapsed="false">
      <c r="A20" s="14" t="s">
        <v>57</v>
      </c>
      <c r="B20" s="15"/>
      <c r="C20" s="15"/>
      <c r="D20" s="15"/>
      <c r="E20" s="15"/>
      <c r="F20" s="15"/>
    </row>
    <row r="21" customFormat="false" ht="15" hidden="false" customHeight="false" outlineLevel="0" collapsed="false">
      <c r="A21" s="14" t="s">
        <v>58</v>
      </c>
      <c r="B21" s="15"/>
      <c r="C21" s="15"/>
      <c r="D21" s="15"/>
      <c r="E21" s="15"/>
      <c r="F21" s="15"/>
    </row>
    <row r="23" customFormat="false" ht="15" hidden="false" customHeight="false" outlineLevel="0" collapsed="false">
      <c r="A23" s="16" t="s">
        <v>59</v>
      </c>
      <c r="B23" s="17" t="n">
        <f aca="false">COUNTIF(B7:B21,"Yes")</f>
        <v>0</v>
      </c>
      <c r="C23" s="16" t="s">
        <v>60</v>
      </c>
      <c r="D23" s="17" t="n">
        <f aca="false">COUNTIF(B7:B21,"No")</f>
        <v>0</v>
      </c>
      <c r="E23" s="18"/>
      <c r="F23" s="18"/>
    </row>
    <row r="25" customFormat="false" ht="19.5" hidden="false" customHeight="true" outlineLevel="0" collapsed="false">
      <c r="A25" s="10" t="s">
        <v>61</v>
      </c>
      <c r="B25" s="11"/>
      <c r="C25" s="11"/>
      <c r="D25" s="11"/>
      <c r="E25" s="11"/>
      <c r="F25" s="11"/>
    </row>
    <row r="26" customFormat="false" ht="30" hidden="false" customHeight="true" outlineLevel="0" collapsed="false">
      <c r="A26" s="12" t="s">
        <v>44</v>
      </c>
      <c r="B26" s="12" t="s">
        <v>45</v>
      </c>
      <c r="C26" s="12" t="s">
        <v>62</v>
      </c>
      <c r="D26" s="12" t="s">
        <v>63</v>
      </c>
      <c r="E26" s="12" t="s">
        <v>64</v>
      </c>
      <c r="F26" s="12" t="s">
        <v>65</v>
      </c>
    </row>
    <row r="27" customFormat="false" ht="15" hidden="false" customHeight="false" outlineLevel="0" collapsed="false">
      <c r="A27" s="19" t="s">
        <v>66</v>
      </c>
      <c r="B27" s="19" t="s">
        <v>67</v>
      </c>
      <c r="C27" s="19" t="n">
        <v>42</v>
      </c>
      <c r="D27" s="19" t="n">
        <v>38</v>
      </c>
      <c r="E27" s="19" t="n">
        <f aca="false">D27-C27</f>
        <v>-4</v>
      </c>
      <c r="F27" s="20" t="n">
        <f aca="false">IFERROR(E27/C27,"")</f>
        <v>-0.0952380952380952</v>
      </c>
    </row>
    <row r="28" customFormat="false" ht="15" hidden="false" customHeight="false" outlineLevel="0" collapsed="false">
      <c r="A28" s="21"/>
      <c r="B28" s="21"/>
      <c r="C28" s="21"/>
      <c r="D28" s="21"/>
      <c r="E28" s="22" t="str">
        <f aca="false">IF(COUNT(C28:D28)=2,D28-C28,"")</f>
        <v/>
      </c>
      <c r="F28" s="23" t="str">
        <f aca="false">IFERROR(E28/C28,"")</f>
        <v/>
      </c>
    </row>
    <row r="29" customFormat="false" ht="15" hidden="false" customHeight="false" outlineLevel="0" collapsed="false">
      <c r="A29" s="21"/>
      <c r="B29" s="21"/>
      <c r="C29" s="21"/>
      <c r="D29" s="21"/>
      <c r="E29" s="22" t="str">
        <f aca="false">IF(COUNT(C29:D29)=2,D29-C29,"")</f>
        <v/>
      </c>
      <c r="F29" s="23" t="str">
        <f aca="false">IFERROR(E29/C29,"")</f>
        <v/>
      </c>
    </row>
    <row r="30" customFormat="false" ht="15" hidden="false" customHeight="false" outlineLevel="0" collapsed="false">
      <c r="A30" s="21"/>
      <c r="B30" s="21"/>
      <c r="C30" s="21"/>
      <c r="D30" s="21"/>
      <c r="E30" s="22" t="str">
        <f aca="false">IF(COUNT(C30:D30)=2,D30-C30,"")</f>
        <v/>
      </c>
      <c r="F30" s="23" t="str">
        <f aca="false">IFERROR(E30/C30,"")</f>
        <v/>
      </c>
    </row>
    <row r="31" customFormat="false" ht="15" hidden="false" customHeight="false" outlineLevel="0" collapsed="false">
      <c r="A31" s="21"/>
      <c r="B31" s="21"/>
      <c r="C31" s="21"/>
      <c r="D31" s="21"/>
      <c r="E31" s="22" t="str">
        <f aca="false">IF(COUNT(C31:D31)=2,D31-C31,"")</f>
        <v/>
      </c>
      <c r="F31" s="23" t="str">
        <f aca="false">IFERROR(E31/C31,"")</f>
        <v/>
      </c>
    </row>
    <row r="32" customFormat="false" ht="15" hidden="false" customHeight="false" outlineLevel="0" collapsed="false">
      <c r="A32" s="21"/>
      <c r="B32" s="21"/>
      <c r="C32" s="21"/>
      <c r="D32" s="21"/>
      <c r="E32" s="22" t="str">
        <f aca="false">IF(COUNT(C32:D32)=2,D32-C32,"")</f>
        <v/>
      </c>
      <c r="F32" s="23" t="str">
        <f aca="false">IFERROR(E32/C32,"")</f>
        <v/>
      </c>
    </row>
    <row r="33" customFormat="false" ht="15" hidden="false" customHeight="false" outlineLevel="0" collapsed="false">
      <c r="A33" s="21"/>
      <c r="B33" s="21"/>
      <c r="C33" s="21"/>
      <c r="D33" s="21"/>
      <c r="E33" s="22" t="str">
        <f aca="false">IF(COUNT(C33:D33)=2,D33-C33,"")</f>
        <v/>
      </c>
      <c r="F33" s="23" t="str">
        <f aca="false">IFERROR(E33/C33,"")</f>
        <v/>
      </c>
    </row>
    <row r="34" customFormat="false" ht="15" hidden="false" customHeight="false" outlineLevel="0" collapsed="false">
      <c r="A34" s="21"/>
      <c r="B34" s="21"/>
      <c r="C34" s="21"/>
      <c r="D34" s="21"/>
      <c r="E34" s="22" t="str">
        <f aca="false">IF(COUNT(C34:D34)=2,D34-C34,"")</f>
        <v/>
      </c>
      <c r="F34" s="23" t="str">
        <f aca="false">IFERROR(E34/C34,"")</f>
        <v/>
      </c>
    </row>
    <row r="35" customFormat="false" ht="15" hidden="false" customHeight="false" outlineLevel="0" collapsed="false">
      <c r="A35" s="21"/>
      <c r="B35" s="21"/>
      <c r="C35" s="21"/>
      <c r="D35" s="21"/>
      <c r="E35" s="22" t="str">
        <f aca="false">IF(COUNT(C35:D35)=2,D35-C35,"")</f>
        <v/>
      </c>
      <c r="F35" s="23" t="str">
        <f aca="false">IFERROR(E35/C35,"")</f>
        <v/>
      </c>
    </row>
    <row r="36" customFormat="false" ht="15" hidden="false" customHeight="false" outlineLevel="0" collapsed="false">
      <c r="A36" s="21"/>
      <c r="B36" s="21"/>
      <c r="C36" s="21"/>
      <c r="D36" s="21"/>
      <c r="E36" s="22" t="str">
        <f aca="false">IF(COUNT(C36:D36)=2,D36-C36,"")</f>
        <v/>
      </c>
      <c r="F36" s="23" t="str">
        <f aca="false">IFERROR(E36/C36,"")</f>
        <v/>
      </c>
    </row>
    <row r="37" customFormat="false" ht="15" hidden="false" customHeight="false" outlineLevel="0" collapsed="false">
      <c r="A37" s="21"/>
      <c r="B37" s="21"/>
      <c r="C37" s="21"/>
      <c r="D37" s="21"/>
      <c r="E37" s="22" t="str">
        <f aca="false">IF(COUNT(C37:D37)=2,D37-C37,"")</f>
        <v/>
      </c>
      <c r="F37" s="23" t="str">
        <f aca="false">IFERROR(E37/C37,"")</f>
        <v/>
      </c>
    </row>
    <row r="38" customFormat="false" ht="15" hidden="false" customHeight="false" outlineLevel="0" collapsed="false">
      <c r="A38" s="21"/>
      <c r="B38" s="21"/>
      <c r="C38" s="21"/>
      <c r="D38" s="21"/>
      <c r="E38" s="22" t="str">
        <f aca="false">IF(COUNT(C38:D38)=2,D38-C38,"")</f>
        <v/>
      </c>
      <c r="F38" s="23" t="str">
        <f aca="false">IFERROR(E38/C38,"")</f>
        <v/>
      </c>
    </row>
    <row r="39" customFormat="false" ht="15" hidden="false" customHeight="false" outlineLevel="0" collapsed="false">
      <c r="A39" s="21"/>
      <c r="B39" s="21"/>
      <c r="C39" s="21"/>
      <c r="D39" s="21"/>
      <c r="E39" s="22" t="str">
        <f aca="false">IF(COUNT(C39:D39)=2,D39-C39,"")</f>
        <v/>
      </c>
      <c r="F39" s="23" t="str">
        <f aca="false">IFERROR(E39/C39,"")</f>
        <v/>
      </c>
    </row>
    <row r="40" customFormat="false" ht="15" hidden="false" customHeight="false" outlineLevel="0" collapsed="false">
      <c r="A40" s="21"/>
      <c r="B40" s="21"/>
      <c r="C40" s="21"/>
      <c r="D40" s="21"/>
      <c r="E40" s="22" t="str">
        <f aca="false">IF(COUNT(C40:D40)=2,D40-C40,"")</f>
        <v/>
      </c>
      <c r="F40" s="23" t="str">
        <f aca="false">IFERROR(E40/C40,"")</f>
        <v/>
      </c>
    </row>
    <row r="41" customFormat="false" ht="15" hidden="false" customHeight="false" outlineLevel="0" collapsed="false">
      <c r="A41" s="21"/>
      <c r="B41" s="21"/>
      <c r="C41" s="21"/>
      <c r="D41" s="21"/>
      <c r="E41" s="22" t="str">
        <f aca="false">IF(COUNT(C41:D41)=2,D41-C41,"")</f>
        <v/>
      </c>
      <c r="F41" s="23" t="str">
        <f aca="false">IFERROR(E41/C41,"")</f>
        <v/>
      </c>
    </row>
    <row r="42" customFormat="false" ht="15" hidden="false" customHeight="false" outlineLevel="0" collapsed="false">
      <c r="A42" s="21"/>
      <c r="B42" s="21"/>
      <c r="C42" s="21"/>
      <c r="D42" s="21"/>
      <c r="E42" s="22" t="str">
        <f aca="false">IF(COUNT(C42:D42)=2,D42-C42,"")</f>
        <v/>
      </c>
      <c r="F42" s="23" t="str">
        <f aca="false">IFERROR(E42/C42,"")</f>
        <v/>
      </c>
    </row>
    <row r="44" customFormat="false" ht="15" hidden="false" customHeight="false" outlineLevel="0" collapsed="false">
      <c r="A44" s="16" t="s">
        <v>68</v>
      </c>
      <c r="B44" s="18"/>
      <c r="C44" s="17" t="n">
        <f aca="false">COUNT(D28:D42)</f>
        <v>0</v>
      </c>
      <c r="D44" s="18"/>
      <c r="E44" s="18"/>
      <c r="F44" s="18"/>
    </row>
    <row r="45" customFormat="false" ht="15" hidden="false" customHeight="false" outlineLevel="0" collapsed="false">
      <c r="A45" s="16" t="s">
        <v>69</v>
      </c>
      <c r="B45" s="18"/>
      <c r="C45" s="17" t="n">
        <f aca="false">COUNTIF(E28:E42,"&lt;&gt;0")-COUNTBLANK(E28:E42)</f>
        <v>0</v>
      </c>
      <c r="D45" s="18"/>
      <c r="E45" s="18"/>
      <c r="F45" s="18"/>
    </row>
    <row r="46" customFormat="false" ht="15" hidden="false" customHeight="false" outlineLevel="0" collapsed="false">
      <c r="A46" s="16" t="s">
        <v>70</v>
      </c>
      <c r="B46" s="18"/>
      <c r="C46" s="24" t="str">
        <f aca="false">IFERROR(1-(C45/C44),"")</f>
        <v/>
      </c>
      <c r="D46" s="18"/>
      <c r="E46" s="18"/>
      <c r="F46" s="18"/>
    </row>
    <row r="47" customFormat="false" ht="15" hidden="false" customHeight="false" outlineLevel="0" collapsed="false">
      <c r="A47" s="16" t="s">
        <v>71</v>
      </c>
      <c r="B47" s="18"/>
      <c r="C47" s="17" t="str">
        <f aca="false">IF(C44=0,"Count some items first",IF(C46&gt;=0.98,"Data is reliable enough to import as-is",IF(C46&gt;=0.9,"Clean the worst variances before import","Recount and fix the process before importing")))</f>
        <v>Count some items first</v>
      </c>
      <c r="D47" s="18"/>
      <c r="E47" s="18"/>
      <c r="F47" s="18"/>
    </row>
    <row r="49" customFormat="false" ht="15" hidden="false" customHeight="false" outlineLevel="0" collapsed="false">
      <c r="A49" s="2" t="s">
        <v>72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2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4"/>
    <col collapsed="false" customWidth="true" hidden="false" outlineLevel="0" max="3" min="2" style="0" width="16"/>
    <col collapsed="false" customWidth="true" hidden="false" outlineLevel="0" max="4" min="4" style="0" width="30"/>
    <col collapsed="false" customWidth="true" hidden="false" outlineLevel="0" max="5" min="5" style="0" width="22"/>
    <col collapsed="false" customWidth="true" hidden="false" outlineLevel="0" max="6" min="6" style="0" width="24"/>
    <col collapsed="false" customWidth="true" hidden="false" outlineLevel="0" max="7" min="7" style="0" width="30"/>
  </cols>
  <sheetData>
    <row r="1" customFormat="false" ht="21.75" hidden="false" customHeight="true" outlineLevel="0" collapsed="false">
      <c r="A1" s="9" t="s">
        <v>15</v>
      </c>
    </row>
    <row r="2" customFormat="false" ht="13.5" hidden="false" customHeight="true" outlineLevel="0" collapsed="false">
      <c r="A2" s="2" t="s">
        <v>73</v>
      </c>
    </row>
    <row r="4" customFormat="false" ht="30" hidden="false" customHeight="true" outlineLevel="0" collapsed="false">
      <c r="A4" s="12" t="s">
        <v>74</v>
      </c>
      <c r="B4" s="12" t="s">
        <v>75</v>
      </c>
      <c r="C4" s="12" t="s">
        <v>76</v>
      </c>
      <c r="D4" s="12" t="s">
        <v>77</v>
      </c>
      <c r="E4" s="12" t="s">
        <v>78</v>
      </c>
      <c r="F4" s="12" t="s">
        <v>79</v>
      </c>
      <c r="G4" s="12" t="s">
        <v>80</v>
      </c>
    </row>
    <row r="5" customFormat="false" ht="15" hidden="false" customHeight="false" outlineLevel="0" collapsed="false">
      <c r="A5" s="13" t="s">
        <v>81</v>
      </c>
      <c r="B5" s="13" t="s">
        <v>39</v>
      </c>
      <c r="C5" s="13" t="s">
        <v>82</v>
      </c>
      <c r="D5" s="13" t="s">
        <v>83</v>
      </c>
      <c r="E5" s="13" t="s">
        <v>84</v>
      </c>
      <c r="F5" s="13" t="s">
        <v>85</v>
      </c>
      <c r="G5" s="13" t="s">
        <v>86</v>
      </c>
    </row>
    <row r="6" customFormat="false" ht="15" hidden="false" customHeight="false" outlineLevel="0" collapsed="false">
      <c r="A6" s="14" t="s">
        <v>44</v>
      </c>
      <c r="B6" s="15"/>
      <c r="C6" s="15"/>
      <c r="D6" s="15"/>
      <c r="E6" s="15"/>
      <c r="F6" s="15"/>
      <c r="G6" s="15"/>
    </row>
    <row r="7" customFormat="false" ht="15" hidden="false" customHeight="false" outlineLevel="0" collapsed="false">
      <c r="A7" s="14" t="s">
        <v>45</v>
      </c>
      <c r="B7" s="15"/>
      <c r="C7" s="15"/>
      <c r="D7" s="15"/>
      <c r="E7" s="15"/>
      <c r="F7" s="15"/>
      <c r="G7" s="15"/>
    </row>
    <row r="8" customFormat="false" ht="15" hidden="false" customHeight="false" outlineLevel="0" collapsed="false">
      <c r="A8" s="14" t="s">
        <v>47</v>
      </c>
      <c r="B8" s="15"/>
      <c r="C8" s="15"/>
      <c r="D8" s="15"/>
      <c r="E8" s="15"/>
      <c r="F8" s="15"/>
      <c r="G8" s="15"/>
    </row>
    <row r="9" customFormat="false" ht="15" hidden="false" customHeight="false" outlineLevel="0" collapsed="false">
      <c r="A9" s="14" t="s">
        <v>87</v>
      </c>
      <c r="B9" s="15"/>
      <c r="C9" s="15"/>
      <c r="D9" s="15"/>
      <c r="E9" s="15"/>
      <c r="F9" s="15"/>
      <c r="G9" s="15"/>
    </row>
    <row r="10" customFormat="false" ht="15" hidden="false" customHeight="false" outlineLevel="0" collapsed="false">
      <c r="A10" s="14" t="s">
        <v>48</v>
      </c>
      <c r="B10" s="15"/>
      <c r="C10" s="15"/>
      <c r="D10" s="15"/>
      <c r="E10" s="15"/>
      <c r="F10" s="15"/>
      <c r="G10" s="15"/>
    </row>
    <row r="11" customFormat="false" ht="15" hidden="false" customHeight="false" outlineLevel="0" collapsed="false">
      <c r="A11" s="14" t="s">
        <v>50</v>
      </c>
      <c r="B11" s="15"/>
      <c r="C11" s="15"/>
      <c r="D11" s="15"/>
      <c r="E11" s="15"/>
      <c r="F11" s="15"/>
      <c r="G11" s="15"/>
    </row>
    <row r="12" customFormat="false" ht="15" hidden="false" customHeight="false" outlineLevel="0" collapsed="false">
      <c r="A12" s="14" t="s">
        <v>51</v>
      </c>
      <c r="B12" s="15"/>
      <c r="C12" s="15"/>
      <c r="D12" s="15"/>
      <c r="E12" s="15"/>
      <c r="F12" s="15"/>
      <c r="G12" s="15"/>
    </row>
    <row r="13" customFormat="false" ht="15" hidden="false" customHeight="false" outlineLevel="0" collapsed="false">
      <c r="A13" s="14" t="s">
        <v>52</v>
      </c>
      <c r="B13" s="15"/>
      <c r="C13" s="15"/>
      <c r="D13" s="15"/>
      <c r="E13" s="15"/>
      <c r="F13" s="15"/>
      <c r="G13" s="15"/>
    </row>
    <row r="14" customFormat="false" ht="15" hidden="false" customHeight="false" outlineLevel="0" collapsed="false">
      <c r="A14" s="14" t="s">
        <v>88</v>
      </c>
      <c r="B14" s="15"/>
      <c r="C14" s="15"/>
      <c r="D14" s="15"/>
      <c r="E14" s="15"/>
      <c r="F14" s="15"/>
      <c r="G14" s="15"/>
    </row>
    <row r="15" customFormat="false" ht="15" hidden="false" customHeight="false" outlineLevel="0" collapsed="false">
      <c r="A15" s="14" t="s">
        <v>89</v>
      </c>
      <c r="B15" s="15"/>
      <c r="C15" s="15"/>
      <c r="D15" s="15"/>
      <c r="E15" s="15"/>
      <c r="F15" s="15"/>
      <c r="G15" s="15"/>
    </row>
    <row r="16" customFormat="false" ht="15" hidden="false" customHeight="false" outlineLevel="0" collapsed="false">
      <c r="A16" s="14" t="s">
        <v>55</v>
      </c>
      <c r="B16" s="15"/>
      <c r="C16" s="15"/>
      <c r="D16" s="15"/>
      <c r="E16" s="15"/>
      <c r="F16" s="15"/>
      <c r="G16" s="15"/>
    </row>
    <row r="17" customFormat="false" ht="15" hidden="false" customHeight="false" outlineLevel="0" collapsed="false">
      <c r="A17" s="15"/>
      <c r="B17" s="15"/>
      <c r="C17" s="15"/>
      <c r="D17" s="15"/>
      <c r="E17" s="15"/>
      <c r="F17" s="15"/>
      <c r="G17" s="15"/>
    </row>
    <row r="18" customFormat="false" ht="15" hidden="false" customHeight="false" outlineLevel="0" collapsed="false">
      <c r="A18" s="15"/>
      <c r="B18" s="15"/>
      <c r="C18" s="15"/>
      <c r="D18" s="15"/>
      <c r="E18" s="15"/>
      <c r="F18" s="15"/>
      <c r="G18" s="15"/>
    </row>
    <row r="19" customFormat="false" ht="15" hidden="false" customHeight="false" outlineLevel="0" collapsed="false">
      <c r="A19" s="15"/>
      <c r="B19" s="15"/>
      <c r="C19" s="15"/>
      <c r="D19" s="15"/>
      <c r="E19" s="15"/>
      <c r="F19" s="15"/>
      <c r="G19" s="15"/>
    </row>
    <row r="20" customFormat="false" ht="15" hidden="false" customHeight="false" outlineLevel="0" collapsed="false">
      <c r="A20" s="15"/>
      <c r="B20" s="15"/>
      <c r="C20" s="15"/>
      <c r="D20" s="15"/>
      <c r="E20" s="15"/>
      <c r="F20" s="15"/>
      <c r="G20" s="15"/>
    </row>
    <row r="22" customFormat="false" ht="15" hidden="false" customHeight="false" outlineLevel="0" collapsed="false">
      <c r="A22" s="16" t="s">
        <v>90</v>
      </c>
      <c r="B22" s="17" t="n">
        <f aca="false">COUNTIF(B6:B20,"Yes")</f>
        <v>0</v>
      </c>
      <c r="C22" s="18"/>
      <c r="D22" s="16" t="s">
        <v>91</v>
      </c>
      <c r="E22" s="18"/>
      <c r="F22" s="17" t="n">
        <f aca="false">COUNTIF(A6:A20,"&lt;&gt;")-COUNTIF(G6:G20,"&lt;&gt;")</f>
        <v>11</v>
      </c>
      <c r="G22" s="18"/>
    </row>
    <row r="24" customFormat="false" ht="15" hidden="false" customHeight="false" outlineLevel="0" collapsed="false">
      <c r="A24" s="2" t="s">
        <v>92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4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8"/>
    <col collapsed="false" customWidth="true" hidden="false" outlineLevel="0" max="2" min="2" style="0" width="36"/>
    <col collapsed="false" customWidth="true" hidden="false" outlineLevel="0" max="3" min="3" style="0" width="12"/>
    <col collapsed="false" customWidth="true" hidden="false" outlineLevel="0" max="4" min="4" style="0" width="16"/>
    <col collapsed="false" customWidth="true" hidden="false" outlineLevel="0" max="6" min="5" style="0" width="10"/>
  </cols>
  <sheetData>
    <row r="1" customFormat="false" ht="21.75" hidden="false" customHeight="true" outlineLevel="0" collapsed="false">
      <c r="A1" s="9" t="s">
        <v>17</v>
      </c>
    </row>
    <row r="2" customFormat="false" ht="13.5" hidden="false" customHeight="true" outlineLevel="0" collapsed="false">
      <c r="A2" s="2" t="s">
        <v>93</v>
      </c>
    </row>
    <row r="4" customFormat="false" ht="19.5" hidden="false" customHeight="true" outlineLevel="0" collapsed="false">
      <c r="A4" s="10" t="s">
        <v>94</v>
      </c>
      <c r="B4" s="11"/>
      <c r="C4" s="11"/>
      <c r="D4" s="11"/>
      <c r="E4" s="11"/>
      <c r="F4" s="11"/>
    </row>
    <row r="5" customFormat="false" ht="30" hidden="false" customHeight="true" outlineLevel="0" collapsed="false">
      <c r="A5" s="12" t="s">
        <v>95</v>
      </c>
      <c r="B5" s="12" t="s">
        <v>96</v>
      </c>
      <c r="C5" s="12" t="s">
        <v>97</v>
      </c>
      <c r="D5" s="12" t="s">
        <v>98</v>
      </c>
      <c r="E5" s="12" t="s">
        <v>99</v>
      </c>
      <c r="F5" s="12" t="s">
        <v>100</v>
      </c>
    </row>
    <row r="6" customFormat="false" ht="15" hidden="false" customHeight="false" outlineLevel="0" collapsed="false">
      <c r="A6" s="13" t="s">
        <v>101</v>
      </c>
      <c r="B6" s="13" t="s">
        <v>102</v>
      </c>
      <c r="C6" s="13" t="n">
        <v>3</v>
      </c>
      <c r="D6" s="13" t="s">
        <v>103</v>
      </c>
      <c r="E6" s="13" t="s">
        <v>104</v>
      </c>
      <c r="F6" s="13" t="s">
        <v>105</v>
      </c>
    </row>
    <row r="7" customFormat="false" ht="15" hidden="false" customHeight="false" outlineLevel="0" collapsed="false">
      <c r="A7" s="14" t="s">
        <v>101</v>
      </c>
      <c r="B7" s="15"/>
      <c r="C7" s="15"/>
      <c r="D7" s="15"/>
      <c r="E7" s="15"/>
      <c r="F7" s="15"/>
    </row>
    <row r="8" customFormat="false" ht="15" hidden="false" customHeight="false" outlineLevel="0" collapsed="false">
      <c r="A8" s="14" t="s">
        <v>106</v>
      </c>
      <c r="B8" s="15"/>
      <c r="C8" s="15"/>
      <c r="D8" s="15"/>
      <c r="E8" s="15"/>
      <c r="F8" s="15"/>
    </row>
    <row r="9" customFormat="false" ht="15" hidden="false" customHeight="false" outlineLevel="0" collapsed="false">
      <c r="A9" s="14" t="s">
        <v>107</v>
      </c>
      <c r="B9" s="15"/>
      <c r="C9" s="15"/>
      <c r="D9" s="15"/>
      <c r="E9" s="15"/>
      <c r="F9" s="15"/>
    </row>
    <row r="10" customFormat="false" ht="15" hidden="false" customHeight="false" outlineLevel="0" collapsed="false">
      <c r="A10" s="14" t="s">
        <v>108</v>
      </c>
      <c r="B10" s="15"/>
      <c r="C10" s="15"/>
      <c r="D10" s="15"/>
      <c r="E10" s="15"/>
      <c r="F10" s="15"/>
    </row>
    <row r="11" customFormat="false" ht="15" hidden="false" customHeight="false" outlineLevel="0" collapsed="false">
      <c r="A11" s="16" t="s">
        <v>109</v>
      </c>
      <c r="B11" s="17" t="str">
        <f aca="false">E7&amp;F7&amp;E8&amp;F8&amp;E9&amp;F9&amp;E10</f>
        <v/>
      </c>
      <c r="C11" s="18"/>
      <c r="D11" s="16" t="s">
        <v>110</v>
      </c>
      <c r="E11" s="17" t="n">
        <f aca="false">SUM(C7:C10)</f>
        <v>0</v>
      </c>
      <c r="F11" s="18"/>
    </row>
    <row r="13" customFormat="false" ht="30" hidden="false" customHeight="true" outlineLevel="0" collapsed="false">
      <c r="A13" s="12" t="s">
        <v>111</v>
      </c>
      <c r="B13" s="12" t="s">
        <v>112</v>
      </c>
      <c r="C13" s="12"/>
      <c r="D13" s="12"/>
      <c r="E13" s="12"/>
      <c r="F13" s="12"/>
    </row>
    <row r="14" customFormat="false" ht="23.85" hidden="false" customHeight="false" outlineLevel="0" collapsed="false">
      <c r="A14" s="14" t="s">
        <v>113</v>
      </c>
      <c r="B14" s="15"/>
    </row>
    <row r="15" customFormat="false" ht="15" hidden="false" customHeight="false" outlineLevel="0" collapsed="false">
      <c r="A15" s="14" t="s">
        <v>114</v>
      </c>
      <c r="B15" s="15"/>
    </row>
    <row r="16" customFormat="false" ht="35.05" hidden="false" customHeight="false" outlineLevel="0" collapsed="false">
      <c r="A16" s="14" t="s">
        <v>115</v>
      </c>
      <c r="B16" s="15"/>
    </row>
    <row r="17" customFormat="false" ht="23.85" hidden="false" customHeight="false" outlineLevel="0" collapsed="false">
      <c r="A17" s="14" t="s">
        <v>116</v>
      </c>
      <c r="B17" s="15"/>
    </row>
    <row r="18" customFormat="false" ht="23.85" hidden="false" customHeight="false" outlineLevel="0" collapsed="false">
      <c r="A18" s="14" t="s">
        <v>117</v>
      </c>
      <c r="B18" s="15"/>
    </row>
    <row r="19" customFormat="false" ht="35.05" hidden="false" customHeight="false" outlineLevel="0" collapsed="false">
      <c r="A19" s="14" t="s">
        <v>118</v>
      </c>
      <c r="B19" s="15"/>
    </row>
    <row r="21" customFormat="false" ht="19.5" hidden="false" customHeight="true" outlineLevel="0" collapsed="false">
      <c r="A21" s="10" t="s">
        <v>119</v>
      </c>
      <c r="B21" s="11"/>
      <c r="C21" s="11"/>
      <c r="D21" s="11"/>
      <c r="E21" s="11"/>
      <c r="F21" s="11"/>
    </row>
    <row r="22" customFormat="false" ht="30" hidden="false" customHeight="true" outlineLevel="0" collapsed="false">
      <c r="A22" s="12" t="s">
        <v>120</v>
      </c>
      <c r="B22" s="12" t="s">
        <v>121</v>
      </c>
      <c r="C22" s="12" t="s">
        <v>99</v>
      </c>
      <c r="D22" s="12" t="s">
        <v>122</v>
      </c>
      <c r="E22" s="12"/>
      <c r="F22" s="12"/>
    </row>
    <row r="23" customFormat="false" ht="15" hidden="false" customHeight="false" outlineLevel="0" collapsed="false">
      <c r="A23" s="13" t="s">
        <v>123</v>
      </c>
      <c r="B23" s="13" t="s">
        <v>124</v>
      </c>
      <c r="C23" s="13" t="s">
        <v>125</v>
      </c>
      <c r="D23" s="13" t="n">
        <v>2</v>
      </c>
    </row>
    <row r="24" customFormat="false" ht="15" hidden="false" customHeight="false" outlineLevel="0" collapsed="false">
      <c r="A24" s="14" t="s">
        <v>126</v>
      </c>
      <c r="B24" s="15"/>
      <c r="C24" s="15"/>
      <c r="D24" s="15"/>
    </row>
    <row r="25" customFormat="false" ht="15" hidden="false" customHeight="false" outlineLevel="0" collapsed="false">
      <c r="A25" s="14" t="s">
        <v>127</v>
      </c>
      <c r="B25" s="15"/>
      <c r="C25" s="15"/>
      <c r="D25" s="15"/>
    </row>
    <row r="26" customFormat="false" ht="15" hidden="false" customHeight="false" outlineLevel="0" collapsed="false">
      <c r="A26" s="14" t="s">
        <v>128</v>
      </c>
      <c r="B26" s="15"/>
      <c r="C26" s="15"/>
      <c r="D26" s="15"/>
    </row>
    <row r="28" customFormat="false" ht="19.5" hidden="false" customHeight="true" outlineLevel="0" collapsed="false">
      <c r="A28" s="10" t="s">
        <v>129</v>
      </c>
      <c r="B28" s="11"/>
      <c r="C28" s="11"/>
      <c r="D28" s="11"/>
      <c r="E28" s="11"/>
      <c r="F28" s="11"/>
    </row>
    <row r="29" customFormat="false" ht="30" hidden="false" customHeight="true" outlineLevel="0" collapsed="false">
      <c r="A29" s="12" t="s">
        <v>130</v>
      </c>
      <c r="B29" s="12" t="s">
        <v>46</v>
      </c>
      <c r="C29" s="12" t="s">
        <v>120</v>
      </c>
      <c r="D29" s="12" t="s">
        <v>131</v>
      </c>
      <c r="E29" s="12"/>
      <c r="F29" s="12"/>
    </row>
    <row r="30" customFormat="false" ht="23.85" hidden="false" customHeight="false" outlineLevel="0" collapsed="false">
      <c r="A30" s="13" t="s">
        <v>132</v>
      </c>
      <c r="B30" s="13" t="s">
        <v>133</v>
      </c>
      <c r="C30" s="13" t="n">
        <v>3</v>
      </c>
      <c r="D30" s="13" t="s">
        <v>39</v>
      </c>
    </row>
    <row r="31" customFormat="false" ht="15" hidden="false" customHeight="false" outlineLevel="0" collapsed="false">
      <c r="A31" s="15"/>
      <c r="B31" s="15"/>
      <c r="C31" s="15"/>
      <c r="D31" s="15"/>
    </row>
    <row r="32" customFormat="false" ht="15" hidden="false" customHeight="false" outlineLevel="0" collapsed="false">
      <c r="A32" s="15"/>
      <c r="B32" s="15"/>
      <c r="C32" s="15"/>
      <c r="D32" s="15"/>
    </row>
    <row r="33" customFormat="false" ht="15" hidden="false" customHeight="false" outlineLevel="0" collapsed="false">
      <c r="A33" s="15"/>
      <c r="B33" s="15"/>
      <c r="C33" s="15"/>
      <c r="D33" s="15"/>
    </row>
    <row r="34" customFormat="false" ht="15" hidden="false" customHeight="false" outlineLevel="0" collapsed="false">
      <c r="A34" s="15"/>
      <c r="B34" s="15"/>
      <c r="C34" s="15"/>
      <c r="D34" s="15"/>
    </row>
    <row r="35" customFormat="false" ht="15" hidden="false" customHeight="false" outlineLevel="0" collapsed="false">
      <c r="A35" s="15"/>
      <c r="B35" s="15"/>
      <c r="C35" s="15"/>
      <c r="D35" s="15"/>
    </row>
    <row r="36" customFormat="false" ht="15" hidden="false" customHeight="false" outlineLevel="0" collapsed="false">
      <c r="A36" s="15"/>
      <c r="B36" s="15"/>
      <c r="C36" s="15"/>
      <c r="D36" s="15"/>
    </row>
    <row r="37" customFormat="false" ht="15" hidden="false" customHeight="false" outlineLevel="0" collapsed="false">
      <c r="A37" s="15"/>
      <c r="B37" s="15"/>
      <c r="C37" s="15"/>
      <c r="D37" s="15"/>
    </row>
    <row r="38" customFormat="false" ht="15" hidden="false" customHeight="false" outlineLevel="0" collapsed="false">
      <c r="A38" s="15"/>
      <c r="B38" s="15"/>
      <c r="C38" s="15"/>
      <c r="D38" s="15"/>
    </row>
    <row r="39" customFormat="false" ht="15" hidden="false" customHeight="false" outlineLevel="0" collapsed="false">
      <c r="A39" s="15"/>
      <c r="B39" s="15"/>
      <c r="C39" s="15"/>
      <c r="D39" s="15"/>
    </row>
    <row r="40" customFormat="false" ht="15" hidden="false" customHeight="false" outlineLevel="0" collapsed="false">
      <c r="A40" s="15"/>
      <c r="B40" s="15"/>
      <c r="C40" s="15"/>
      <c r="D40" s="15"/>
    </row>
    <row r="41" customFormat="false" ht="15" hidden="false" customHeight="false" outlineLevel="0" collapsed="false">
      <c r="A41" s="15"/>
      <c r="B41" s="15"/>
      <c r="C41" s="15"/>
      <c r="D41" s="15"/>
    </row>
    <row r="43" customFormat="false" ht="15" hidden="false" customHeight="false" outlineLevel="0" collapsed="false">
      <c r="A43" s="16" t="s">
        <v>134</v>
      </c>
      <c r="B43" s="18"/>
      <c r="C43" s="17" t="n">
        <f aca="false">COUNTIF(D31:D41,"Yes")</f>
        <v>0</v>
      </c>
      <c r="D43" s="18"/>
    </row>
    <row r="45" customFormat="false" ht="15" hidden="false" customHeight="false" outlineLevel="0" collapsed="false">
      <c r="A45" s="2" t="s">
        <v>135</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4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9" topLeftCell="C10" activePane="bottomRight" state="frozen"/>
      <selection pane="topLeft" activeCell="A1" activeCellId="0" sqref="A1"/>
      <selection pane="topRight" activeCell="C1" activeCellId="0" sqref="C1"/>
      <selection pane="bottomLeft" activeCell="A10" activeCellId="0" sqref="A10"/>
      <selection pane="bottomRight" activeCell="A1" activeCellId="0" sqref="A1"/>
    </sheetView>
  </sheetViews>
  <sheetFormatPr defaultColWidth="8.6796875" defaultRowHeight="15" zeroHeight="false" outlineLevelRow="0" outlineLevelCol="0"/>
  <cols>
    <col collapsed="false" customWidth="true" hidden="false" outlineLevel="0" max="1" min="1" style="0" width="16"/>
    <col collapsed="false" customWidth="true" hidden="false" outlineLevel="0" max="2" min="2" style="0" width="26"/>
    <col collapsed="false" customWidth="true" hidden="false" outlineLevel="0" max="3" min="3" style="0" width="14"/>
    <col collapsed="false" customWidth="true" hidden="false" outlineLevel="0" max="4" min="4" style="0" width="12"/>
    <col collapsed="false" customWidth="true" hidden="false" outlineLevel="0" max="5" min="5" style="0" width="13"/>
    <col collapsed="false" customWidth="true" hidden="false" outlineLevel="0" max="7" min="6" style="0" width="14"/>
    <col collapsed="false" customWidth="true" hidden="false" outlineLevel="0" max="8" min="8" style="0" width="13"/>
    <col collapsed="false" customWidth="true" hidden="false" outlineLevel="0" max="10" min="9" style="0" width="12"/>
    <col collapsed="false" customWidth="true" hidden="false" outlineLevel="0" max="11" min="11" style="0" width="16"/>
    <col collapsed="false" customWidth="true" hidden="false" outlineLevel="0" max="12" min="12" style="0" width="15"/>
  </cols>
  <sheetData>
    <row r="1" customFormat="false" ht="21.75" hidden="false" customHeight="true" outlineLevel="0" collapsed="false">
      <c r="A1" s="9" t="s">
        <v>19</v>
      </c>
    </row>
    <row r="2" customFormat="false" ht="13.5" hidden="false" customHeight="true" outlineLevel="0" collapsed="false">
      <c r="A2" s="2" t="s">
        <v>136</v>
      </c>
    </row>
    <row r="4" customFormat="false" ht="19.5" hidden="false" customHeight="true" outlineLevel="0" collapsed="false">
      <c r="A4" s="10" t="s">
        <v>137</v>
      </c>
      <c r="B4" s="11"/>
      <c r="C4" s="11"/>
      <c r="D4" s="11"/>
      <c r="E4" s="11"/>
      <c r="F4" s="11"/>
      <c r="G4" s="11"/>
      <c r="H4" s="11"/>
      <c r="I4" s="11"/>
      <c r="J4" s="11"/>
      <c r="K4" s="11"/>
      <c r="L4" s="11"/>
    </row>
    <row r="5" customFormat="false" ht="15" hidden="false" customHeight="false" outlineLevel="0" collapsed="false">
      <c r="A5" s="25" t="s">
        <v>138</v>
      </c>
      <c r="C5" s="21" t="n">
        <v>7</v>
      </c>
    </row>
    <row r="6" customFormat="false" ht="15" hidden="false" customHeight="false" outlineLevel="0" collapsed="false">
      <c r="A6" s="25" t="s">
        <v>139</v>
      </c>
      <c r="C6" s="26" t="n">
        <v>1.25</v>
      </c>
    </row>
    <row r="7" customFormat="false" ht="15" hidden="false" customHeight="false" outlineLevel="0" collapsed="false">
      <c r="A7" s="2" t="s">
        <v>140</v>
      </c>
    </row>
    <row r="9" customFormat="false" ht="30" hidden="false" customHeight="true" outlineLevel="0" collapsed="false">
      <c r="A9" s="12" t="s">
        <v>44</v>
      </c>
      <c r="B9" s="12" t="s">
        <v>45</v>
      </c>
      <c r="C9" s="12" t="s">
        <v>141</v>
      </c>
      <c r="D9" s="12" t="s">
        <v>142</v>
      </c>
      <c r="E9" s="12" t="s">
        <v>143</v>
      </c>
      <c r="F9" s="12" t="s">
        <v>144</v>
      </c>
      <c r="G9" s="12" t="s">
        <v>145</v>
      </c>
      <c r="H9" s="12" t="s">
        <v>52</v>
      </c>
      <c r="I9" s="12" t="s">
        <v>146</v>
      </c>
      <c r="J9" s="12" t="s">
        <v>147</v>
      </c>
      <c r="K9" s="12" t="s">
        <v>148</v>
      </c>
      <c r="L9" s="12" t="s">
        <v>149</v>
      </c>
    </row>
    <row r="10" customFormat="false" ht="15" hidden="false" customHeight="false" outlineLevel="0" collapsed="false">
      <c r="A10" s="19" t="s">
        <v>66</v>
      </c>
      <c r="B10" s="19" t="s">
        <v>150</v>
      </c>
      <c r="C10" s="19" t="n">
        <v>0.8</v>
      </c>
      <c r="D10" s="19" t="n">
        <v>28</v>
      </c>
      <c r="E10" s="19" t="n">
        <v>10</v>
      </c>
      <c r="F10" s="19" t="n">
        <f aca="false">IF(COUNT(C10:D10)=2,C10*D10,"")</f>
        <v>22.4</v>
      </c>
      <c r="G10" s="19" t="n">
        <f aca="false">IF(COUNT(C10,E10)=2,C10*E10,"")</f>
        <v>8</v>
      </c>
      <c r="H10" s="19" t="n">
        <f aca="false">IFERROR(ROUNDUP(F10+G10,0),"")</f>
        <v>31</v>
      </c>
      <c r="I10" s="19" t="n">
        <v>30</v>
      </c>
      <c r="J10" s="19" t="n">
        <f aca="false">IFERROR(ROUND(I10/C10,1),"")</f>
        <v>37.5</v>
      </c>
      <c r="K10" s="19" t="str">
        <f aca="false">IF(H10="","",IF(I10&lt;=H10,"Reorder now",IF(I10&lt;=H10*$C$6,"Watch","OK")))</f>
        <v>Reorder now</v>
      </c>
      <c r="L10" s="19" t="n">
        <f aca="false">IF(H10="","",IF(I10&lt;=H10,MAX(0,ROUNDUP(H10+($C$5*C10)-I10,0)),0))</f>
        <v>7</v>
      </c>
    </row>
    <row r="11" customFormat="false" ht="15" hidden="false" customHeight="false" outlineLevel="0" collapsed="false">
      <c r="A11" s="19" t="s">
        <v>151</v>
      </c>
      <c r="B11" s="19" t="s">
        <v>152</v>
      </c>
      <c r="C11" s="19" t="n">
        <v>22</v>
      </c>
      <c r="D11" s="19" t="n">
        <v>5</v>
      </c>
      <c r="E11" s="19" t="n">
        <v>4</v>
      </c>
      <c r="F11" s="19" t="n">
        <f aca="false">IF(COUNT(C11:D11)=2,C11*D11,"")</f>
        <v>110</v>
      </c>
      <c r="G11" s="19" t="n">
        <f aca="false">IF(COUNT(C11,E11)=2,C11*E11,"")</f>
        <v>88</v>
      </c>
      <c r="H11" s="19" t="n">
        <f aca="false">IFERROR(ROUNDUP(F11+G11,0),"")</f>
        <v>198</v>
      </c>
      <c r="I11" s="19" t="n">
        <v>320</v>
      </c>
      <c r="J11" s="19" t="n">
        <f aca="false">IFERROR(ROUND(I11/C11,1),"")</f>
        <v>14.5</v>
      </c>
      <c r="K11" s="19" t="str">
        <f aca="false">IF(H11="","",IF(I11&lt;=H11,"Reorder now",IF(I11&lt;=H11*$C$6,"Watch","OK")))</f>
        <v>OK</v>
      </c>
      <c r="L11" s="19" t="n">
        <f aca="false">IF(H11="","",IF(I11&lt;=H11,MAX(0,ROUNDUP(H11+($C$5*C11)-I11,0)),0))</f>
        <v>0</v>
      </c>
    </row>
    <row r="12" customFormat="false" ht="15" hidden="false" customHeight="false" outlineLevel="0" collapsed="false">
      <c r="A12" s="21"/>
      <c r="B12" s="21"/>
      <c r="C12" s="21"/>
      <c r="D12" s="21"/>
      <c r="E12" s="21"/>
      <c r="F12" s="27" t="str">
        <f aca="false">IF(COUNT(C12:D12)=2,C12*D12,"")</f>
        <v/>
      </c>
      <c r="G12" s="27" t="str">
        <f aca="false">IF(COUNT(C12,E12)=2,C12*E12,"")</f>
        <v/>
      </c>
      <c r="H12" s="27" t="str">
        <f aca="false">IFERROR(ROUNDUP(F12+G12,0),"")</f>
        <v/>
      </c>
      <c r="I12" s="21"/>
      <c r="J12" s="22" t="str">
        <f aca="false">IFERROR(ROUND(I12/C12,1),"")</f>
        <v/>
      </c>
      <c r="K12" s="22" t="str">
        <f aca="false">IF(H12="","",IF(I12&lt;=H12,"Reorder now",IF(I12&lt;=H12*$C$6,"Watch","OK")))</f>
        <v/>
      </c>
      <c r="L12" s="27" t="str">
        <f aca="false">IF(H12="","",IF(I12&lt;=H12,MAX(0,ROUNDUP(H12+($C$5*C12)-I12,0)),0))</f>
        <v/>
      </c>
    </row>
    <row r="13" customFormat="false" ht="15" hidden="false" customHeight="false" outlineLevel="0" collapsed="false">
      <c r="A13" s="21"/>
      <c r="B13" s="21"/>
      <c r="C13" s="21"/>
      <c r="D13" s="21"/>
      <c r="E13" s="21"/>
      <c r="F13" s="27" t="str">
        <f aca="false">IF(COUNT(C13:D13)=2,C13*D13,"")</f>
        <v/>
      </c>
      <c r="G13" s="27" t="str">
        <f aca="false">IF(COUNT(C13,E13)=2,C13*E13,"")</f>
        <v/>
      </c>
      <c r="H13" s="27" t="str">
        <f aca="false">IFERROR(ROUNDUP(F13+G13,0),"")</f>
        <v/>
      </c>
      <c r="I13" s="21"/>
      <c r="J13" s="22" t="str">
        <f aca="false">IFERROR(ROUND(I13/C13,1),"")</f>
        <v/>
      </c>
      <c r="K13" s="22" t="str">
        <f aca="false">IF(H13="","",IF(I13&lt;=H13,"Reorder now",IF(I13&lt;=H13*$C$6,"Watch","OK")))</f>
        <v/>
      </c>
      <c r="L13" s="27" t="str">
        <f aca="false">IF(H13="","",IF(I13&lt;=H13,MAX(0,ROUNDUP(H13+($C$5*C13)-I13,0)),0))</f>
        <v/>
      </c>
    </row>
    <row r="14" customFormat="false" ht="15" hidden="false" customHeight="false" outlineLevel="0" collapsed="false">
      <c r="A14" s="21"/>
      <c r="B14" s="21"/>
      <c r="C14" s="21"/>
      <c r="D14" s="21"/>
      <c r="E14" s="21"/>
      <c r="F14" s="27" t="str">
        <f aca="false">IF(COUNT(C14:D14)=2,C14*D14,"")</f>
        <v/>
      </c>
      <c r="G14" s="27" t="str">
        <f aca="false">IF(COUNT(C14,E14)=2,C14*E14,"")</f>
        <v/>
      </c>
      <c r="H14" s="27" t="str">
        <f aca="false">IFERROR(ROUNDUP(F14+G14,0),"")</f>
        <v/>
      </c>
      <c r="I14" s="21"/>
      <c r="J14" s="22" t="str">
        <f aca="false">IFERROR(ROUND(I14/C14,1),"")</f>
        <v/>
      </c>
      <c r="K14" s="22" t="str">
        <f aca="false">IF(H14="","",IF(I14&lt;=H14,"Reorder now",IF(I14&lt;=H14*$C$6,"Watch","OK")))</f>
        <v/>
      </c>
      <c r="L14" s="27" t="str">
        <f aca="false">IF(H14="","",IF(I14&lt;=H14,MAX(0,ROUNDUP(H14+($C$5*C14)-I14,0)),0))</f>
        <v/>
      </c>
    </row>
    <row r="15" customFormat="false" ht="15" hidden="false" customHeight="false" outlineLevel="0" collapsed="false">
      <c r="A15" s="21"/>
      <c r="B15" s="21"/>
      <c r="C15" s="21"/>
      <c r="D15" s="21"/>
      <c r="E15" s="21"/>
      <c r="F15" s="27" t="str">
        <f aca="false">IF(COUNT(C15:D15)=2,C15*D15,"")</f>
        <v/>
      </c>
      <c r="G15" s="27" t="str">
        <f aca="false">IF(COUNT(C15,E15)=2,C15*E15,"")</f>
        <v/>
      </c>
      <c r="H15" s="27" t="str">
        <f aca="false">IFERROR(ROUNDUP(F15+G15,0),"")</f>
        <v/>
      </c>
      <c r="I15" s="21"/>
      <c r="J15" s="22" t="str">
        <f aca="false">IFERROR(ROUND(I15/C15,1),"")</f>
        <v/>
      </c>
      <c r="K15" s="22" t="str">
        <f aca="false">IF(H15="","",IF(I15&lt;=H15,"Reorder now",IF(I15&lt;=H15*$C$6,"Watch","OK")))</f>
        <v/>
      </c>
      <c r="L15" s="27" t="str">
        <f aca="false">IF(H15="","",IF(I15&lt;=H15,MAX(0,ROUNDUP(H15+($C$5*C15)-I15,0)),0))</f>
        <v/>
      </c>
    </row>
    <row r="16" customFormat="false" ht="15" hidden="false" customHeight="false" outlineLevel="0" collapsed="false">
      <c r="A16" s="21"/>
      <c r="B16" s="21"/>
      <c r="C16" s="21"/>
      <c r="D16" s="21"/>
      <c r="E16" s="21"/>
      <c r="F16" s="27" t="str">
        <f aca="false">IF(COUNT(C16:D16)=2,C16*D16,"")</f>
        <v/>
      </c>
      <c r="G16" s="27" t="str">
        <f aca="false">IF(COUNT(C16,E16)=2,C16*E16,"")</f>
        <v/>
      </c>
      <c r="H16" s="27" t="str">
        <f aca="false">IFERROR(ROUNDUP(F16+G16,0),"")</f>
        <v/>
      </c>
      <c r="I16" s="21"/>
      <c r="J16" s="22" t="str">
        <f aca="false">IFERROR(ROUND(I16/C16,1),"")</f>
        <v/>
      </c>
      <c r="K16" s="22" t="str">
        <f aca="false">IF(H16="","",IF(I16&lt;=H16,"Reorder now",IF(I16&lt;=H16*$C$6,"Watch","OK")))</f>
        <v/>
      </c>
      <c r="L16" s="27" t="str">
        <f aca="false">IF(H16="","",IF(I16&lt;=H16,MAX(0,ROUNDUP(H16+($C$5*C16)-I16,0)),0))</f>
        <v/>
      </c>
    </row>
    <row r="17" customFormat="false" ht="15" hidden="false" customHeight="false" outlineLevel="0" collapsed="false">
      <c r="A17" s="21"/>
      <c r="B17" s="21"/>
      <c r="C17" s="21"/>
      <c r="D17" s="21"/>
      <c r="E17" s="21"/>
      <c r="F17" s="27" t="str">
        <f aca="false">IF(COUNT(C17:D17)=2,C17*D17,"")</f>
        <v/>
      </c>
      <c r="G17" s="27" t="str">
        <f aca="false">IF(COUNT(C17,E17)=2,C17*E17,"")</f>
        <v/>
      </c>
      <c r="H17" s="27" t="str">
        <f aca="false">IFERROR(ROUNDUP(F17+G17,0),"")</f>
        <v/>
      </c>
      <c r="I17" s="21"/>
      <c r="J17" s="22" t="str">
        <f aca="false">IFERROR(ROUND(I17/C17,1),"")</f>
        <v/>
      </c>
      <c r="K17" s="22" t="str">
        <f aca="false">IF(H17="","",IF(I17&lt;=H17,"Reorder now",IF(I17&lt;=H17*$C$6,"Watch","OK")))</f>
        <v/>
      </c>
      <c r="L17" s="27" t="str">
        <f aca="false">IF(H17="","",IF(I17&lt;=H17,MAX(0,ROUNDUP(H17+($C$5*C17)-I17,0)),0))</f>
        <v/>
      </c>
    </row>
    <row r="18" customFormat="false" ht="15" hidden="false" customHeight="false" outlineLevel="0" collapsed="false">
      <c r="A18" s="21"/>
      <c r="B18" s="21"/>
      <c r="C18" s="21"/>
      <c r="D18" s="21"/>
      <c r="E18" s="21"/>
      <c r="F18" s="27" t="str">
        <f aca="false">IF(COUNT(C18:D18)=2,C18*D18,"")</f>
        <v/>
      </c>
      <c r="G18" s="27" t="str">
        <f aca="false">IF(COUNT(C18,E18)=2,C18*E18,"")</f>
        <v/>
      </c>
      <c r="H18" s="27" t="str">
        <f aca="false">IFERROR(ROUNDUP(F18+G18,0),"")</f>
        <v/>
      </c>
      <c r="I18" s="21"/>
      <c r="J18" s="22" t="str">
        <f aca="false">IFERROR(ROUND(I18/C18,1),"")</f>
        <v/>
      </c>
      <c r="K18" s="22" t="str">
        <f aca="false">IF(H18="","",IF(I18&lt;=H18,"Reorder now",IF(I18&lt;=H18*$C$6,"Watch","OK")))</f>
        <v/>
      </c>
      <c r="L18" s="27" t="str">
        <f aca="false">IF(H18="","",IF(I18&lt;=H18,MAX(0,ROUNDUP(H18+($C$5*C18)-I18,0)),0))</f>
        <v/>
      </c>
    </row>
    <row r="19" customFormat="false" ht="15" hidden="false" customHeight="false" outlineLevel="0" collapsed="false">
      <c r="A19" s="21"/>
      <c r="B19" s="21"/>
      <c r="C19" s="21"/>
      <c r="D19" s="21"/>
      <c r="E19" s="21"/>
      <c r="F19" s="27" t="str">
        <f aca="false">IF(COUNT(C19:D19)=2,C19*D19,"")</f>
        <v/>
      </c>
      <c r="G19" s="27" t="str">
        <f aca="false">IF(COUNT(C19,E19)=2,C19*E19,"")</f>
        <v/>
      </c>
      <c r="H19" s="27" t="str">
        <f aca="false">IFERROR(ROUNDUP(F19+G19,0),"")</f>
        <v/>
      </c>
      <c r="I19" s="21"/>
      <c r="J19" s="22" t="str">
        <f aca="false">IFERROR(ROUND(I19/C19,1),"")</f>
        <v/>
      </c>
      <c r="K19" s="22" t="str">
        <f aca="false">IF(H19="","",IF(I19&lt;=H19,"Reorder now",IF(I19&lt;=H19*$C$6,"Watch","OK")))</f>
        <v/>
      </c>
      <c r="L19" s="27" t="str">
        <f aca="false">IF(H19="","",IF(I19&lt;=H19,MAX(0,ROUNDUP(H19+($C$5*C19)-I19,0)),0))</f>
        <v/>
      </c>
    </row>
    <row r="20" customFormat="false" ht="15" hidden="false" customHeight="false" outlineLevel="0" collapsed="false">
      <c r="A20" s="21"/>
      <c r="B20" s="21"/>
      <c r="C20" s="21"/>
      <c r="D20" s="21"/>
      <c r="E20" s="21"/>
      <c r="F20" s="27" t="str">
        <f aca="false">IF(COUNT(C20:D20)=2,C20*D20,"")</f>
        <v/>
      </c>
      <c r="G20" s="27" t="str">
        <f aca="false">IF(COUNT(C20,E20)=2,C20*E20,"")</f>
        <v/>
      </c>
      <c r="H20" s="27" t="str">
        <f aca="false">IFERROR(ROUNDUP(F20+G20,0),"")</f>
        <v/>
      </c>
      <c r="I20" s="21"/>
      <c r="J20" s="22" t="str">
        <f aca="false">IFERROR(ROUND(I20/C20,1),"")</f>
        <v/>
      </c>
      <c r="K20" s="22" t="str">
        <f aca="false">IF(H20="","",IF(I20&lt;=H20,"Reorder now",IF(I20&lt;=H20*$C$6,"Watch","OK")))</f>
        <v/>
      </c>
      <c r="L20" s="27" t="str">
        <f aca="false">IF(H20="","",IF(I20&lt;=H20,MAX(0,ROUNDUP(H20+($C$5*C20)-I20,0)),0))</f>
        <v/>
      </c>
    </row>
    <row r="21" customFormat="false" ht="15" hidden="false" customHeight="false" outlineLevel="0" collapsed="false">
      <c r="A21" s="21"/>
      <c r="B21" s="21"/>
      <c r="C21" s="21"/>
      <c r="D21" s="21"/>
      <c r="E21" s="21"/>
      <c r="F21" s="27" t="str">
        <f aca="false">IF(COUNT(C21:D21)=2,C21*D21,"")</f>
        <v/>
      </c>
      <c r="G21" s="27" t="str">
        <f aca="false">IF(COUNT(C21,E21)=2,C21*E21,"")</f>
        <v/>
      </c>
      <c r="H21" s="27" t="str">
        <f aca="false">IFERROR(ROUNDUP(F21+G21,0),"")</f>
        <v/>
      </c>
      <c r="I21" s="21"/>
      <c r="J21" s="22" t="str">
        <f aca="false">IFERROR(ROUND(I21/C21,1),"")</f>
        <v/>
      </c>
      <c r="K21" s="22" t="str">
        <f aca="false">IF(H21="","",IF(I21&lt;=H21,"Reorder now",IF(I21&lt;=H21*$C$6,"Watch","OK")))</f>
        <v/>
      </c>
      <c r="L21" s="27" t="str">
        <f aca="false">IF(H21="","",IF(I21&lt;=H21,MAX(0,ROUNDUP(H21+($C$5*C21)-I21,0)),0))</f>
        <v/>
      </c>
    </row>
    <row r="22" customFormat="false" ht="15" hidden="false" customHeight="false" outlineLevel="0" collapsed="false">
      <c r="A22" s="21"/>
      <c r="B22" s="21"/>
      <c r="C22" s="21"/>
      <c r="D22" s="21"/>
      <c r="E22" s="21"/>
      <c r="F22" s="27" t="str">
        <f aca="false">IF(COUNT(C22:D22)=2,C22*D22,"")</f>
        <v/>
      </c>
      <c r="G22" s="27" t="str">
        <f aca="false">IF(COUNT(C22,E22)=2,C22*E22,"")</f>
        <v/>
      </c>
      <c r="H22" s="27" t="str">
        <f aca="false">IFERROR(ROUNDUP(F22+G22,0),"")</f>
        <v/>
      </c>
      <c r="I22" s="21"/>
      <c r="J22" s="22" t="str">
        <f aca="false">IFERROR(ROUND(I22/C22,1),"")</f>
        <v/>
      </c>
      <c r="K22" s="22" t="str">
        <f aca="false">IF(H22="","",IF(I22&lt;=H22,"Reorder now",IF(I22&lt;=H22*$C$6,"Watch","OK")))</f>
        <v/>
      </c>
      <c r="L22" s="27" t="str">
        <f aca="false">IF(H22="","",IF(I22&lt;=H22,MAX(0,ROUNDUP(H22+($C$5*C22)-I22,0)),0))</f>
        <v/>
      </c>
    </row>
    <row r="23" customFormat="false" ht="15" hidden="false" customHeight="false" outlineLevel="0" collapsed="false">
      <c r="A23" s="21"/>
      <c r="B23" s="21"/>
      <c r="C23" s="21"/>
      <c r="D23" s="21"/>
      <c r="E23" s="21"/>
      <c r="F23" s="27" t="str">
        <f aca="false">IF(COUNT(C23:D23)=2,C23*D23,"")</f>
        <v/>
      </c>
      <c r="G23" s="27" t="str">
        <f aca="false">IF(COUNT(C23,E23)=2,C23*E23,"")</f>
        <v/>
      </c>
      <c r="H23" s="27" t="str">
        <f aca="false">IFERROR(ROUNDUP(F23+G23,0),"")</f>
        <v/>
      </c>
      <c r="I23" s="21"/>
      <c r="J23" s="22" t="str">
        <f aca="false">IFERROR(ROUND(I23/C23,1),"")</f>
        <v/>
      </c>
      <c r="K23" s="22" t="str">
        <f aca="false">IF(H23="","",IF(I23&lt;=H23,"Reorder now",IF(I23&lt;=H23*$C$6,"Watch","OK")))</f>
        <v/>
      </c>
      <c r="L23" s="27" t="str">
        <f aca="false">IF(H23="","",IF(I23&lt;=H23,MAX(0,ROUNDUP(H23+($C$5*C23)-I23,0)),0))</f>
        <v/>
      </c>
    </row>
    <row r="24" customFormat="false" ht="15" hidden="false" customHeight="false" outlineLevel="0" collapsed="false">
      <c r="A24" s="21"/>
      <c r="B24" s="21"/>
      <c r="C24" s="21"/>
      <c r="D24" s="21"/>
      <c r="E24" s="21"/>
      <c r="F24" s="27" t="str">
        <f aca="false">IF(COUNT(C24:D24)=2,C24*D24,"")</f>
        <v/>
      </c>
      <c r="G24" s="27" t="str">
        <f aca="false">IF(COUNT(C24,E24)=2,C24*E24,"")</f>
        <v/>
      </c>
      <c r="H24" s="27" t="str">
        <f aca="false">IFERROR(ROUNDUP(F24+G24,0),"")</f>
        <v/>
      </c>
      <c r="I24" s="21"/>
      <c r="J24" s="22" t="str">
        <f aca="false">IFERROR(ROUND(I24/C24,1),"")</f>
        <v/>
      </c>
      <c r="K24" s="22" t="str">
        <f aca="false">IF(H24="","",IF(I24&lt;=H24,"Reorder now",IF(I24&lt;=H24*$C$6,"Watch","OK")))</f>
        <v/>
      </c>
      <c r="L24" s="27" t="str">
        <f aca="false">IF(H24="","",IF(I24&lt;=H24,MAX(0,ROUNDUP(H24+($C$5*C24)-I24,0)),0))</f>
        <v/>
      </c>
    </row>
    <row r="25" customFormat="false" ht="15" hidden="false" customHeight="false" outlineLevel="0" collapsed="false">
      <c r="A25" s="21"/>
      <c r="B25" s="21"/>
      <c r="C25" s="21"/>
      <c r="D25" s="21"/>
      <c r="E25" s="21"/>
      <c r="F25" s="27" t="str">
        <f aca="false">IF(COUNT(C25:D25)=2,C25*D25,"")</f>
        <v/>
      </c>
      <c r="G25" s="27" t="str">
        <f aca="false">IF(COUNT(C25,E25)=2,C25*E25,"")</f>
        <v/>
      </c>
      <c r="H25" s="27" t="str">
        <f aca="false">IFERROR(ROUNDUP(F25+G25,0),"")</f>
        <v/>
      </c>
      <c r="I25" s="21"/>
      <c r="J25" s="22" t="str">
        <f aca="false">IFERROR(ROUND(I25/C25,1),"")</f>
        <v/>
      </c>
      <c r="K25" s="22" t="str">
        <f aca="false">IF(H25="","",IF(I25&lt;=H25,"Reorder now",IF(I25&lt;=H25*$C$6,"Watch","OK")))</f>
        <v/>
      </c>
      <c r="L25" s="27" t="str">
        <f aca="false">IF(H25="","",IF(I25&lt;=H25,MAX(0,ROUNDUP(H25+($C$5*C25)-I25,0)),0))</f>
        <v/>
      </c>
    </row>
    <row r="26" customFormat="false" ht="15" hidden="false" customHeight="false" outlineLevel="0" collapsed="false">
      <c r="A26" s="21"/>
      <c r="B26" s="21"/>
      <c r="C26" s="21"/>
      <c r="D26" s="21"/>
      <c r="E26" s="21"/>
      <c r="F26" s="27" t="str">
        <f aca="false">IF(COUNT(C26:D26)=2,C26*D26,"")</f>
        <v/>
      </c>
      <c r="G26" s="27" t="str">
        <f aca="false">IF(COUNT(C26,E26)=2,C26*E26,"")</f>
        <v/>
      </c>
      <c r="H26" s="27" t="str">
        <f aca="false">IFERROR(ROUNDUP(F26+G26,0),"")</f>
        <v/>
      </c>
      <c r="I26" s="21"/>
      <c r="J26" s="22" t="str">
        <f aca="false">IFERROR(ROUND(I26/C26,1),"")</f>
        <v/>
      </c>
      <c r="K26" s="22" t="str">
        <f aca="false">IF(H26="","",IF(I26&lt;=H26,"Reorder now",IF(I26&lt;=H26*$C$6,"Watch","OK")))</f>
        <v/>
      </c>
      <c r="L26" s="27" t="str">
        <f aca="false">IF(H26="","",IF(I26&lt;=H26,MAX(0,ROUNDUP(H26+($C$5*C26)-I26,0)),0))</f>
        <v/>
      </c>
    </row>
    <row r="27" customFormat="false" ht="15" hidden="false" customHeight="false" outlineLevel="0" collapsed="false">
      <c r="A27" s="21"/>
      <c r="B27" s="21"/>
      <c r="C27" s="21"/>
      <c r="D27" s="21"/>
      <c r="E27" s="21"/>
      <c r="F27" s="27" t="str">
        <f aca="false">IF(COUNT(C27:D27)=2,C27*D27,"")</f>
        <v/>
      </c>
      <c r="G27" s="27" t="str">
        <f aca="false">IF(COUNT(C27,E27)=2,C27*E27,"")</f>
        <v/>
      </c>
      <c r="H27" s="27" t="str">
        <f aca="false">IFERROR(ROUNDUP(F27+G27,0),"")</f>
        <v/>
      </c>
      <c r="I27" s="21"/>
      <c r="J27" s="22" t="str">
        <f aca="false">IFERROR(ROUND(I27/C27,1),"")</f>
        <v/>
      </c>
      <c r="K27" s="22" t="str">
        <f aca="false">IF(H27="","",IF(I27&lt;=H27,"Reorder now",IF(I27&lt;=H27*$C$6,"Watch","OK")))</f>
        <v/>
      </c>
      <c r="L27" s="27" t="str">
        <f aca="false">IF(H27="","",IF(I27&lt;=H27,MAX(0,ROUNDUP(H27+($C$5*C27)-I27,0)),0))</f>
        <v/>
      </c>
    </row>
    <row r="28" customFormat="false" ht="15" hidden="false" customHeight="false" outlineLevel="0" collapsed="false">
      <c r="A28" s="21"/>
      <c r="B28" s="21"/>
      <c r="C28" s="21"/>
      <c r="D28" s="21"/>
      <c r="E28" s="21"/>
      <c r="F28" s="27" t="str">
        <f aca="false">IF(COUNT(C28:D28)=2,C28*D28,"")</f>
        <v/>
      </c>
      <c r="G28" s="27" t="str">
        <f aca="false">IF(COUNT(C28,E28)=2,C28*E28,"")</f>
        <v/>
      </c>
      <c r="H28" s="27" t="str">
        <f aca="false">IFERROR(ROUNDUP(F28+G28,0),"")</f>
        <v/>
      </c>
      <c r="I28" s="21"/>
      <c r="J28" s="22" t="str">
        <f aca="false">IFERROR(ROUND(I28/C28,1),"")</f>
        <v/>
      </c>
      <c r="K28" s="22" t="str">
        <f aca="false">IF(H28="","",IF(I28&lt;=H28,"Reorder now",IF(I28&lt;=H28*$C$6,"Watch","OK")))</f>
        <v/>
      </c>
      <c r="L28" s="27" t="str">
        <f aca="false">IF(H28="","",IF(I28&lt;=H28,MAX(0,ROUNDUP(H28+($C$5*C28)-I28,0)),0))</f>
        <v/>
      </c>
    </row>
    <row r="29" customFormat="false" ht="15" hidden="false" customHeight="false" outlineLevel="0" collapsed="false">
      <c r="A29" s="21"/>
      <c r="B29" s="21"/>
      <c r="C29" s="21"/>
      <c r="D29" s="21"/>
      <c r="E29" s="21"/>
      <c r="F29" s="27" t="str">
        <f aca="false">IF(COUNT(C29:D29)=2,C29*D29,"")</f>
        <v/>
      </c>
      <c r="G29" s="27" t="str">
        <f aca="false">IF(COUNT(C29,E29)=2,C29*E29,"")</f>
        <v/>
      </c>
      <c r="H29" s="27" t="str">
        <f aca="false">IFERROR(ROUNDUP(F29+G29,0),"")</f>
        <v/>
      </c>
      <c r="I29" s="21"/>
      <c r="J29" s="22" t="str">
        <f aca="false">IFERROR(ROUND(I29/C29,1),"")</f>
        <v/>
      </c>
      <c r="K29" s="22" t="str">
        <f aca="false">IF(H29="","",IF(I29&lt;=H29,"Reorder now",IF(I29&lt;=H29*$C$6,"Watch","OK")))</f>
        <v/>
      </c>
      <c r="L29" s="27" t="str">
        <f aca="false">IF(H29="","",IF(I29&lt;=H29,MAX(0,ROUNDUP(H29+($C$5*C29)-I29,0)),0))</f>
        <v/>
      </c>
    </row>
    <row r="30" customFormat="false" ht="15" hidden="false" customHeight="false" outlineLevel="0" collapsed="false">
      <c r="A30" s="21"/>
      <c r="B30" s="21"/>
      <c r="C30" s="21"/>
      <c r="D30" s="21"/>
      <c r="E30" s="21"/>
      <c r="F30" s="27" t="str">
        <f aca="false">IF(COUNT(C30:D30)=2,C30*D30,"")</f>
        <v/>
      </c>
      <c r="G30" s="27" t="str">
        <f aca="false">IF(COUNT(C30,E30)=2,C30*E30,"")</f>
        <v/>
      </c>
      <c r="H30" s="27" t="str">
        <f aca="false">IFERROR(ROUNDUP(F30+G30,0),"")</f>
        <v/>
      </c>
      <c r="I30" s="21"/>
      <c r="J30" s="22" t="str">
        <f aca="false">IFERROR(ROUND(I30/C30,1),"")</f>
        <v/>
      </c>
      <c r="K30" s="22" t="str">
        <f aca="false">IF(H30="","",IF(I30&lt;=H30,"Reorder now",IF(I30&lt;=H30*$C$6,"Watch","OK")))</f>
        <v/>
      </c>
      <c r="L30" s="27" t="str">
        <f aca="false">IF(H30="","",IF(I30&lt;=H30,MAX(0,ROUNDUP(H30+($C$5*C30)-I30,0)),0))</f>
        <v/>
      </c>
    </row>
    <row r="31" customFormat="false" ht="15" hidden="false" customHeight="false" outlineLevel="0" collapsed="false">
      <c r="A31" s="21"/>
      <c r="B31" s="21"/>
      <c r="C31" s="21"/>
      <c r="D31" s="21"/>
      <c r="E31" s="21"/>
      <c r="F31" s="27" t="str">
        <f aca="false">IF(COUNT(C31:D31)=2,C31*D31,"")</f>
        <v/>
      </c>
      <c r="G31" s="27" t="str">
        <f aca="false">IF(COUNT(C31,E31)=2,C31*E31,"")</f>
        <v/>
      </c>
      <c r="H31" s="27" t="str">
        <f aca="false">IFERROR(ROUNDUP(F31+G31,0),"")</f>
        <v/>
      </c>
      <c r="I31" s="21"/>
      <c r="J31" s="22" t="str">
        <f aca="false">IFERROR(ROUND(I31/C31,1),"")</f>
        <v/>
      </c>
      <c r="K31" s="22" t="str">
        <f aca="false">IF(H31="","",IF(I31&lt;=H31,"Reorder now",IF(I31&lt;=H31*$C$6,"Watch","OK")))</f>
        <v/>
      </c>
      <c r="L31" s="27" t="str">
        <f aca="false">IF(H31="","",IF(I31&lt;=H31,MAX(0,ROUNDUP(H31+($C$5*C31)-I31,0)),0))</f>
        <v/>
      </c>
    </row>
    <row r="32" customFormat="false" ht="15" hidden="false" customHeight="false" outlineLevel="0" collapsed="false">
      <c r="A32" s="21"/>
      <c r="B32" s="21"/>
      <c r="C32" s="21"/>
      <c r="D32" s="21"/>
      <c r="E32" s="21"/>
      <c r="F32" s="27" t="str">
        <f aca="false">IF(COUNT(C32:D32)=2,C32*D32,"")</f>
        <v/>
      </c>
      <c r="G32" s="27" t="str">
        <f aca="false">IF(COUNT(C32,E32)=2,C32*E32,"")</f>
        <v/>
      </c>
      <c r="H32" s="27" t="str">
        <f aca="false">IFERROR(ROUNDUP(F32+G32,0),"")</f>
        <v/>
      </c>
      <c r="I32" s="21"/>
      <c r="J32" s="22" t="str">
        <f aca="false">IFERROR(ROUND(I32/C32,1),"")</f>
        <v/>
      </c>
      <c r="K32" s="22" t="str">
        <f aca="false">IF(H32="","",IF(I32&lt;=H32,"Reorder now",IF(I32&lt;=H32*$C$6,"Watch","OK")))</f>
        <v/>
      </c>
      <c r="L32" s="27" t="str">
        <f aca="false">IF(H32="","",IF(I32&lt;=H32,MAX(0,ROUNDUP(H32+($C$5*C32)-I32,0)),0))</f>
        <v/>
      </c>
    </row>
    <row r="33" customFormat="false" ht="15" hidden="false" customHeight="false" outlineLevel="0" collapsed="false">
      <c r="A33" s="21"/>
      <c r="B33" s="21"/>
      <c r="C33" s="21"/>
      <c r="D33" s="21"/>
      <c r="E33" s="21"/>
      <c r="F33" s="27" t="str">
        <f aca="false">IF(COUNT(C33:D33)=2,C33*D33,"")</f>
        <v/>
      </c>
      <c r="G33" s="27" t="str">
        <f aca="false">IF(COUNT(C33,E33)=2,C33*E33,"")</f>
        <v/>
      </c>
      <c r="H33" s="27" t="str">
        <f aca="false">IFERROR(ROUNDUP(F33+G33,0),"")</f>
        <v/>
      </c>
      <c r="I33" s="21"/>
      <c r="J33" s="22" t="str">
        <f aca="false">IFERROR(ROUND(I33/C33,1),"")</f>
        <v/>
      </c>
      <c r="K33" s="22" t="str">
        <f aca="false">IF(H33="","",IF(I33&lt;=H33,"Reorder now",IF(I33&lt;=H33*$C$6,"Watch","OK")))</f>
        <v/>
      </c>
      <c r="L33" s="27" t="str">
        <f aca="false">IF(H33="","",IF(I33&lt;=H33,MAX(0,ROUNDUP(H33+($C$5*C33)-I33,0)),0))</f>
        <v/>
      </c>
    </row>
    <row r="34" customFormat="false" ht="15" hidden="false" customHeight="false" outlineLevel="0" collapsed="false">
      <c r="A34" s="21"/>
      <c r="B34" s="21"/>
      <c r="C34" s="21"/>
      <c r="D34" s="21"/>
      <c r="E34" s="21"/>
      <c r="F34" s="27" t="str">
        <f aca="false">IF(COUNT(C34:D34)=2,C34*D34,"")</f>
        <v/>
      </c>
      <c r="G34" s="27" t="str">
        <f aca="false">IF(COUNT(C34,E34)=2,C34*E34,"")</f>
        <v/>
      </c>
      <c r="H34" s="27" t="str">
        <f aca="false">IFERROR(ROUNDUP(F34+G34,0),"")</f>
        <v/>
      </c>
      <c r="I34" s="21"/>
      <c r="J34" s="22" t="str">
        <f aca="false">IFERROR(ROUND(I34/C34,1),"")</f>
        <v/>
      </c>
      <c r="K34" s="22" t="str">
        <f aca="false">IF(H34="","",IF(I34&lt;=H34,"Reorder now",IF(I34&lt;=H34*$C$6,"Watch","OK")))</f>
        <v/>
      </c>
      <c r="L34" s="27" t="str">
        <f aca="false">IF(H34="","",IF(I34&lt;=H34,MAX(0,ROUNDUP(H34+($C$5*C34)-I34,0)),0))</f>
        <v/>
      </c>
    </row>
    <row r="35" customFormat="false" ht="15" hidden="false" customHeight="false" outlineLevel="0" collapsed="false">
      <c r="A35" s="21"/>
      <c r="B35" s="21"/>
      <c r="C35" s="21"/>
      <c r="D35" s="21"/>
      <c r="E35" s="21"/>
      <c r="F35" s="27" t="str">
        <f aca="false">IF(COUNT(C35:D35)=2,C35*D35,"")</f>
        <v/>
      </c>
      <c r="G35" s="27" t="str">
        <f aca="false">IF(COUNT(C35,E35)=2,C35*E35,"")</f>
        <v/>
      </c>
      <c r="H35" s="27" t="str">
        <f aca="false">IFERROR(ROUNDUP(F35+G35,0),"")</f>
        <v/>
      </c>
      <c r="I35" s="21"/>
      <c r="J35" s="22" t="str">
        <f aca="false">IFERROR(ROUND(I35/C35,1),"")</f>
        <v/>
      </c>
      <c r="K35" s="22" t="str">
        <f aca="false">IF(H35="","",IF(I35&lt;=H35,"Reorder now",IF(I35&lt;=H35*$C$6,"Watch","OK")))</f>
        <v/>
      </c>
      <c r="L35" s="27" t="str">
        <f aca="false">IF(H35="","",IF(I35&lt;=H35,MAX(0,ROUNDUP(H35+($C$5*C35)-I35,0)),0))</f>
        <v/>
      </c>
    </row>
    <row r="36" customFormat="false" ht="15" hidden="false" customHeight="false" outlineLevel="0" collapsed="false">
      <c r="A36" s="21"/>
      <c r="B36" s="21"/>
      <c r="C36" s="21"/>
      <c r="D36" s="21"/>
      <c r="E36" s="21"/>
      <c r="F36" s="27" t="str">
        <f aca="false">IF(COUNT(C36:D36)=2,C36*D36,"")</f>
        <v/>
      </c>
      <c r="G36" s="27" t="str">
        <f aca="false">IF(COUNT(C36,E36)=2,C36*E36,"")</f>
        <v/>
      </c>
      <c r="H36" s="27" t="str">
        <f aca="false">IFERROR(ROUNDUP(F36+G36,0),"")</f>
        <v/>
      </c>
      <c r="I36" s="21"/>
      <c r="J36" s="22" t="str">
        <f aca="false">IFERROR(ROUND(I36/C36,1),"")</f>
        <v/>
      </c>
      <c r="K36" s="22" t="str">
        <f aca="false">IF(H36="","",IF(I36&lt;=H36,"Reorder now",IF(I36&lt;=H36*$C$6,"Watch","OK")))</f>
        <v/>
      </c>
      <c r="L36" s="27" t="str">
        <f aca="false">IF(H36="","",IF(I36&lt;=H36,MAX(0,ROUNDUP(H36+($C$5*C36)-I36,0)),0))</f>
        <v/>
      </c>
    </row>
    <row r="37" customFormat="false" ht="15" hidden="false" customHeight="false" outlineLevel="0" collapsed="false">
      <c r="A37" s="21"/>
      <c r="B37" s="21"/>
      <c r="C37" s="21"/>
      <c r="D37" s="21"/>
      <c r="E37" s="21"/>
      <c r="F37" s="27" t="str">
        <f aca="false">IF(COUNT(C37:D37)=2,C37*D37,"")</f>
        <v/>
      </c>
      <c r="G37" s="27" t="str">
        <f aca="false">IF(COUNT(C37,E37)=2,C37*E37,"")</f>
        <v/>
      </c>
      <c r="H37" s="27" t="str">
        <f aca="false">IFERROR(ROUNDUP(F37+G37,0),"")</f>
        <v/>
      </c>
      <c r="I37" s="21"/>
      <c r="J37" s="22" t="str">
        <f aca="false">IFERROR(ROUND(I37/C37,1),"")</f>
        <v/>
      </c>
      <c r="K37" s="22" t="str">
        <f aca="false">IF(H37="","",IF(I37&lt;=H37,"Reorder now",IF(I37&lt;=H37*$C$6,"Watch","OK")))</f>
        <v/>
      </c>
      <c r="L37" s="27" t="str">
        <f aca="false">IF(H37="","",IF(I37&lt;=H37,MAX(0,ROUNDUP(H37+($C$5*C37)-I37,0)),0))</f>
        <v/>
      </c>
    </row>
    <row r="38" customFormat="false" ht="15" hidden="false" customHeight="false" outlineLevel="0" collapsed="false">
      <c r="A38" s="21"/>
      <c r="B38" s="21"/>
      <c r="C38" s="21"/>
      <c r="D38" s="21"/>
      <c r="E38" s="21"/>
      <c r="F38" s="27" t="str">
        <f aca="false">IF(COUNT(C38:D38)=2,C38*D38,"")</f>
        <v/>
      </c>
      <c r="G38" s="27" t="str">
        <f aca="false">IF(COUNT(C38,E38)=2,C38*E38,"")</f>
        <v/>
      </c>
      <c r="H38" s="27" t="str">
        <f aca="false">IFERROR(ROUNDUP(F38+G38,0),"")</f>
        <v/>
      </c>
      <c r="I38" s="21"/>
      <c r="J38" s="22" t="str">
        <f aca="false">IFERROR(ROUND(I38/C38,1),"")</f>
        <v/>
      </c>
      <c r="K38" s="22" t="str">
        <f aca="false">IF(H38="","",IF(I38&lt;=H38,"Reorder now",IF(I38&lt;=H38*$C$6,"Watch","OK")))</f>
        <v/>
      </c>
      <c r="L38" s="27" t="str">
        <f aca="false">IF(H38="","",IF(I38&lt;=H38,MAX(0,ROUNDUP(H38+($C$5*C38)-I38,0)),0))</f>
        <v/>
      </c>
    </row>
    <row r="39" customFormat="false" ht="15" hidden="false" customHeight="false" outlineLevel="0" collapsed="false">
      <c r="A39" s="21"/>
      <c r="B39" s="21"/>
      <c r="C39" s="21"/>
      <c r="D39" s="21"/>
      <c r="E39" s="21"/>
      <c r="F39" s="27" t="str">
        <f aca="false">IF(COUNT(C39:D39)=2,C39*D39,"")</f>
        <v/>
      </c>
      <c r="G39" s="27" t="str">
        <f aca="false">IF(COUNT(C39,E39)=2,C39*E39,"")</f>
        <v/>
      </c>
      <c r="H39" s="27" t="str">
        <f aca="false">IFERROR(ROUNDUP(F39+G39,0),"")</f>
        <v/>
      </c>
      <c r="I39" s="21"/>
      <c r="J39" s="22" t="str">
        <f aca="false">IFERROR(ROUND(I39/C39,1),"")</f>
        <v/>
      </c>
      <c r="K39" s="22" t="str">
        <f aca="false">IF(H39="","",IF(I39&lt;=H39,"Reorder now",IF(I39&lt;=H39*$C$6,"Watch","OK")))</f>
        <v/>
      </c>
      <c r="L39" s="27" t="str">
        <f aca="false">IF(H39="","",IF(I39&lt;=H39,MAX(0,ROUNDUP(H39+($C$5*C39)-I39,0)),0))</f>
        <v/>
      </c>
    </row>
    <row r="40" customFormat="false" ht="15" hidden="false" customHeight="false" outlineLevel="0" collapsed="false">
      <c r="A40" s="21"/>
      <c r="B40" s="21"/>
      <c r="C40" s="21"/>
      <c r="D40" s="21"/>
      <c r="E40" s="21"/>
      <c r="F40" s="27" t="str">
        <f aca="false">IF(COUNT(C40:D40)=2,C40*D40,"")</f>
        <v/>
      </c>
      <c r="G40" s="27" t="str">
        <f aca="false">IF(COUNT(C40,E40)=2,C40*E40,"")</f>
        <v/>
      </c>
      <c r="H40" s="27" t="str">
        <f aca="false">IFERROR(ROUNDUP(F40+G40,0),"")</f>
        <v/>
      </c>
      <c r="I40" s="21"/>
      <c r="J40" s="22" t="str">
        <f aca="false">IFERROR(ROUND(I40/C40,1),"")</f>
        <v/>
      </c>
      <c r="K40" s="22" t="str">
        <f aca="false">IF(H40="","",IF(I40&lt;=H40,"Reorder now",IF(I40&lt;=H40*$C$6,"Watch","OK")))</f>
        <v/>
      </c>
      <c r="L40" s="27" t="str">
        <f aca="false">IF(H40="","",IF(I40&lt;=H40,MAX(0,ROUNDUP(H40+($C$5*C40)-I40,0)),0))</f>
        <v/>
      </c>
    </row>
    <row r="41" customFormat="false" ht="15" hidden="false" customHeight="false" outlineLevel="0" collapsed="false">
      <c r="A41" s="21"/>
      <c r="B41" s="21"/>
      <c r="C41" s="21"/>
      <c r="D41" s="21"/>
      <c r="E41" s="21"/>
      <c r="F41" s="27" t="str">
        <f aca="false">IF(COUNT(C41:D41)=2,C41*D41,"")</f>
        <v/>
      </c>
      <c r="G41" s="27" t="str">
        <f aca="false">IF(COUNT(C41,E41)=2,C41*E41,"")</f>
        <v/>
      </c>
      <c r="H41" s="27" t="str">
        <f aca="false">IFERROR(ROUNDUP(F41+G41,0),"")</f>
        <v/>
      </c>
      <c r="I41" s="21"/>
      <c r="J41" s="22" t="str">
        <f aca="false">IFERROR(ROUND(I41/C41,1),"")</f>
        <v/>
      </c>
      <c r="K41" s="22" t="str">
        <f aca="false">IF(H41="","",IF(I41&lt;=H41,"Reorder now",IF(I41&lt;=H41*$C$6,"Watch","OK")))</f>
        <v/>
      </c>
      <c r="L41" s="27" t="str">
        <f aca="false">IF(H41="","",IF(I41&lt;=H41,MAX(0,ROUNDUP(H41+($C$5*C41)-I41,0)),0))</f>
        <v/>
      </c>
    </row>
    <row r="43" customFormat="false" ht="15" hidden="false" customHeight="false" outlineLevel="0" collapsed="false">
      <c r="A43" s="16" t="s">
        <v>153</v>
      </c>
      <c r="B43" s="18"/>
      <c r="C43" s="17" t="n">
        <f aca="false">COUNT(C12:C41)</f>
        <v>0</v>
      </c>
    </row>
    <row r="44" customFormat="false" ht="15" hidden="false" customHeight="false" outlineLevel="0" collapsed="false">
      <c r="A44" s="16" t="s">
        <v>154</v>
      </c>
      <c r="B44" s="18"/>
      <c r="C44" s="17" t="n">
        <f aca="false">COUNTIF(K12:K41,"Reorder now")</f>
        <v>0</v>
      </c>
    </row>
    <row r="45" customFormat="false" ht="15" hidden="false" customHeight="false" outlineLevel="0" collapsed="false">
      <c r="A45" s="16" t="s">
        <v>155</v>
      </c>
      <c r="B45" s="18"/>
      <c r="C45" s="17" t="n">
        <f aca="false">COUNTIF(K12:K41,"Watch")</f>
        <v>0</v>
      </c>
    </row>
    <row r="47" customFormat="false" ht="15" hidden="false" customHeight="false" outlineLevel="0" collapsed="false">
      <c r="A47" s="2" t="s">
        <v>156</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2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30"/>
    <col collapsed="false" customWidth="true" hidden="false" outlineLevel="0" max="2" min="2" style="0" width="18"/>
    <col collapsed="false" customWidth="true" hidden="false" outlineLevel="0" max="3" min="3" style="0" width="34"/>
    <col collapsed="false" customWidth="true" hidden="false" outlineLevel="0" max="4" min="4" style="0" width="38"/>
    <col collapsed="false" customWidth="true" hidden="false" outlineLevel="0" max="7" min="5" style="0" width="13"/>
    <col collapsed="false" customWidth="true" hidden="false" outlineLevel="0" max="8" min="8" style="0" width="28"/>
  </cols>
  <sheetData>
    <row r="1" customFormat="false" ht="21.75" hidden="false" customHeight="true" outlineLevel="0" collapsed="false">
      <c r="A1" s="9" t="s">
        <v>21</v>
      </c>
    </row>
    <row r="2" customFormat="false" ht="13.5" hidden="false" customHeight="true" outlineLevel="0" collapsed="false">
      <c r="A2" s="2" t="s">
        <v>157</v>
      </c>
    </row>
    <row r="4" customFormat="false" ht="30" hidden="false" customHeight="true" outlineLevel="0" collapsed="false">
      <c r="A4" s="12" t="s">
        <v>158</v>
      </c>
      <c r="B4" s="12" t="s">
        <v>159</v>
      </c>
      <c r="C4" s="12" t="s">
        <v>160</v>
      </c>
      <c r="D4" s="12" t="s">
        <v>161</v>
      </c>
      <c r="E4" s="12" t="s">
        <v>162</v>
      </c>
      <c r="F4" s="12" t="s">
        <v>163</v>
      </c>
      <c r="G4" s="12" t="s">
        <v>164</v>
      </c>
      <c r="H4" s="12" t="s">
        <v>37</v>
      </c>
    </row>
    <row r="5" customFormat="false" ht="23.85" hidden="false" customHeight="false" outlineLevel="0" collapsed="false">
      <c r="A5" s="13" t="s">
        <v>165</v>
      </c>
      <c r="B5" s="13" t="s">
        <v>166</v>
      </c>
      <c r="C5" s="13" t="s">
        <v>167</v>
      </c>
      <c r="D5" s="13" t="s">
        <v>168</v>
      </c>
      <c r="E5" s="13" t="s">
        <v>39</v>
      </c>
      <c r="F5" s="13" t="s">
        <v>42</v>
      </c>
      <c r="G5" s="13" t="s">
        <v>39</v>
      </c>
      <c r="H5" s="13" t="s">
        <v>169</v>
      </c>
    </row>
    <row r="6" customFormat="false" ht="15" hidden="false" customHeight="false" outlineLevel="0" collapsed="false">
      <c r="A6" s="14" t="s">
        <v>170</v>
      </c>
      <c r="B6" s="15"/>
      <c r="C6" s="15"/>
      <c r="D6" s="15"/>
      <c r="E6" s="15"/>
      <c r="F6" s="15"/>
      <c r="G6" s="15"/>
      <c r="H6" s="15"/>
    </row>
    <row r="7" customFormat="false" ht="15" hidden="false" customHeight="false" outlineLevel="0" collapsed="false">
      <c r="A7" s="14" t="s">
        <v>171</v>
      </c>
      <c r="B7" s="15"/>
      <c r="C7" s="15"/>
      <c r="D7" s="15"/>
      <c r="E7" s="15"/>
      <c r="F7" s="15"/>
      <c r="G7" s="15"/>
      <c r="H7" s="15"/>
    </row>
    <row r="8" customFormat="false" ht="15" hidden="false" customHeight="false" outlineLevel="0" collapsed="false">
      <c r="A8" s="14" t="s">
        <v>172</v>
      </c>
      <c r="B8" s="15"/>
      <c r="C8" s="15"/>
      <c r="D8" s="15"/>
      <c r="E8" s="15"/>
      <c r="F8" s="15"/>
      <c r="G8" s="15"/>
      <c r="H8" s="15"/>
    </row>
    <row r="9" customFormat="false" ht="15" hidden="false" customHeight="false" outlineLevel="0" collapsed="false">
      <c r="A9" s="14" t="s">
        <v>173</v>
      </c>
      <c r="B9" s="15"/>
      <c r="C9" s="15"/>
      <c r="D9" s="15"/>
      <c r="E9" s="15"/>
      <c r="F9" s="15"/>
      <c r="G9" s="15"/>
      <c r="H9" s="15"/>
    </row>
    <row r="10" customFormat="false" ht="15" hidden="false" customHeight="false" outlineLevel="0" collapsed="false">
      <c r="A10" s="14" t="s">
        <v>174</v>
      </c>
      <c r="B10" s="15"/>
      <c r="C10" s="15"/>
      <c r="D10" s="15"/>
      <c r="E10" s="15"/>
      <c r="F10" s="15"/>
      <c r="G10" s="15"/>
      <c r="H10" s="15"/>
    </row>
    <row r="11" customFormat="false" ht="15" hidden="false" customHeight="false" outlineLevel="0" collapsed="false">
      <c r="A11" s="14" t="s">
        <v>175</v>
      </c>
      <c r="B11" s="15"/>
      <c r="C11" s="15"/>
      <c r="D11" s="15"/>
      <c r="E11" s="15"/>
      <c r="F11" s="15"/>
      <c r="G11" s="15"/>
      <c r="H11" s="15"/>
    </row>
    <row r="12" customFormat="false" ht="23.85" hidden="false" customHeight="false" outlineLevel="0" collapsed="false">
      <c r="A12" s="14" t="s">
        <v>176</v>
      </c>
      <c r="B12" s="15"/>
      <c r="C12" s="15"/>
      <c r="D12" s="15"/>
      <c r="E12" s="15"/>
      <c r="F12" s="15"/>
      <c r="G12" s="15"/>
      <c r="H12" s="15"/>
    </row>
    <row r="13" customFormat="false" ht="15" hidden="false" customHeight="false" outlineLevel="0" collapsed="false">
      <c r="A13" s="14" t="s">
        <v>177</v>
      </c>
      <c r="B13" s="15"/>
      <c r="C13" s="15"/>
      <c r="D13" s="15"/>
      <c r="E13" s="15"/>
      <c r="F13" s="15"/>
      <c r="G13" s="15"/>
      <c r="H13" s="15"/>
    </row>
    <row r="14" customFormat="false" ht="15" hidden="false" customHeight="false" outlineLevel="0" collapsed="false">
      <c r="A14" s="14" t="s">
        <v>178</v>
      </c>
      <c r="B14" s="15"/>
      <c r="C14" s="15"/>
      <c r="D14" s="15"/>
      <c r="E14" s="15"/>
      <c r="F14" s="15"/>
      <c r="G14" s="15"/>
      <c r="H14" s="15"/>
    </row>
    <row r="15" customFormat="false" ht="15" hidden="false" customHeight="false" outlineLevel="0" collapsed="false">
      <c r="A15" s="14" t="s">
        <v>179</v>
      </c>
      <c r="B15" s="15"/>
      <c r="C15" s="15"/>
      <c r="D15" s="15"/>
      <c r="E15" s="15"/>
      <c r="F15" s="15"/>
      <c r="G15" s="15"/>
      <c r="H15" s="15"/>
    </row>
    <row r="16" customFormat="false" ht="15" hidden="false" customHeight="false" outlineLevel="0" collapsed="false">
      <c r="A16" s="14" t="s">
        <v>180</v>
      </c>
      <c r="B16" s="15"/>
      <c r="C16" s="15"/>
      <c r="D16" s="15"/>
      <c r="E16" s="15"/>
      <c r="F16" s="15"/>
      <c r="G16" s="15"/>
      <c r="H16" s="15"/>
    </row>
    <row r="17" customFormat="false" ht="15" hidden="false" customHeight="false" outlineLevel="0" collapsed="false">
      <c r="A17" s="14" t="s">
        <v>181</v>
      </c>
      <c r="B17" s="15"/>
      <c r="C17" s="15"/>
      <c r="D17" s="15"/>
      <c r="E17" s="15"/>
      <c r="F17" s="15"/>
      <c r="G17" s="15"/>
      <c r="H17" s="15"/>
    </row>
    <row r="18" customFormat="false" ht="15" hidden="false" customHeight="false" outlineLevel="0" collapsed="false">
      <c r="A18" s="15"/>
      <c r="B18" s="15"/>
      <c r="C18" s="15"/>
      <c r="D18" s="15"/>
      <c r="E18" s="15"/>
      <c r="F18" s="15"/>
      <c r="G18" s="15"/>
      <c r="H18" s="15"/>
    </row>
    <row r="19" customFormat="false" ht="15" hidden="false" customHeight="false" outlineLevel="0" collapsed="false">
      <c r="A19" s="15"/>
      <c r="B19" s="15"/>
      <c r="C19" s="15"/>
      <c r="D19" s="15"/>
      <c r="E19" s="15"/>
      <c r="F19" s="15"/>
      <c r="G19" s="15"/>
      <c r="H19" s="15"/>
    </row>
    <row r="20" customFormat="false" ht="15" hidden="false" customHeight="false" outlineLevel="0" collapsed="false">
      <c r="A20" s="15"/>
      <c r="B20" s="15"/>
      <c r="C20" s="15"/>
      <c r="D20" s="15"/>
      <c r="E20" s="15"/>
      <c r="F20" s="15"/>
      <c r="G20" s="15"/>
      <c r="H20" s="15"/>
    </row>
    <row r="22" customFormat="false" ht="15" hidden="false" customHeight="false" outlineLevel="0" collapsed="false">
      <c r="A22" s="16" t="s">
        <v>182</v>
      </c>
      <c r="B22" s="17" t="n">
        <f aca="false">COUNTIF(B6:B20,"Must")</f>
        <v>0</v>
      </c>
      <c r="C22" s="18"/>
      <c r="D22" s="18"/>
      <c r="E22" s="18"/>
      <c r="F22" s="18"/>
      <c r="G22" s="18"/>
      <c r="H22" s="18"/>
    </row>
    <row r="23" customFormat="false" ht="15" hidden="false" customHeight="false" outlineLevel="0" collapsed="false">
      <c r="A23" s="16" t="s">
        <v>183</v>
      </c>
      <c r="B23" s="17" t="n">
        <f aca="false">COUNTIFS($B$6:$B$20,"Must",E6:E20,"Yes")</f>
        <v>0</v>
      </c>
      <c r="C23" s="24" t="str">
        <f aca="false">IFERROR(B23/$B$22,"")</f>
        <v/>
      </c>
      <c r="D23" s="17" t="str">
        <f aca="false">IF($B$22=0,"Define must-haves first",IF(B23=$B$22,"Eligible for pilot","Eliminated"))</f>
        <v>Define must-haves first</v>
      </c>
      <c r="E23" s="18"/>
      <c r="F23" s="18"/>
      <c r="G23" s="18"/>
      <c r="H23" s="18"/>
    </row>
    <row r="24" customFormat="false" ht="15" hidden="false" customHeight="false" outlineLevel="0" collapsed="false">
      <c r="A24" s="16" t="s">
        <v>184</v>
      </c>
      <c r="B24" s="17" t="n">
        <f aca="false">COUNTIFS($B$6:$B$20,"Must",F6:F20,"Yes")</f>
        <v>0</v>
      </c>
      <c r="C24" s="24" t="str">
        <f aca="false">IFERROR(B24/$B$22,"")</f>
        <v/>
      </c>
      <c r="D24" s="17" t="str">
        <f aca="false">IF($B$22=0,"Define must-haves first",IF(B24=$B$22,"Eligible for pilot","Eliminated"))</f>
        <v>Define must-haves first</v>
      </c>
      <c r="E24" s="18"/>
      <c r="F24" s="18"/>
      <c r="G24" s="18"/>
      <c r="H24" s="18"/>
    </row>
    <row r="25" customFormat="false" ht="15" hidden="false" customHeight="false" outlineLevel="0" collapsed="false">
      <c r="A25" s="16" t="s">
        <v>185</v>
      </c>
      <c r="B25" s="17" t="n">
        <f aca="false">COUNTIFS($B$6:$B$20,"Must",G6:G20,"Yes")</f>
        <v>0</v>
      </c>
      <c r="C25" s="24" t="str">
        <f aca="false">IFERROR(B25/$B$22,"")</f>
        <v/>
      </c>
      <c r="D25" s="17" t="str">
        <f aca="false">IF($B$22=0,"Define must-haves first",IF(B25=$B$22,"Eligible for pilot","Eliminated"))</f>
        <v>Define must-haves first</v>
      </c>
      <c r="E25" s="18"/>
      <c r="F25" s="18"/>
      <c r="G25" s="18"/>
      <c r="H25" s="18"/>
    </row>
    <row r="27" customFormat="false" ht="15" hidden="false" customHeight="false" outlineLevel="0" collapsed="false">
      <c r="A27" s="2" t="s">
        <v>186</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2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7" topLeftCell="A8"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34"/>
    <col collapsed="false" customWidth="true" hidden="false" outlineLevel="0" max="2" min="2" style="0" width="18"/>
    <col collapsed="false" customWidth="true" hidden="false" outlineLevel="0" max="3" min="3" style="0" width="22"/>
    <col collapsed="false" customWidth="true" hidden="false" outlineLevel="0" max="4" min="4" style="0" width="32"/>
    <col collapsed="false" customWidth="true" hidden="false" outlineLevel="0" max="5" min="5" style="0" width="20"/>
    <col collapsed="false" customWidth="true" hidden="false" outlineLevel="0" max="6" min="6" style="0" width="14"/>
    <col collapsed="false" customWidth="true" hidden="false" outlineLevel="0" max="7" min="7" style="0" width="28"/>
  </cols>
  <sheetData>
    <row r="1" customFormat="false" ht="21.75" hidden="false" customHeight="true" outlineLevel="0" collapsed="false">
      <c r="A1" s="9" t="s">
        <v>23</v>
      </c>
    </row>
    <row r="2" customFormat="false" ht="13.5" hidden="false" customHeight="true" outlineLevel="0" collapsed="false">
      <c r="A2" s="2" t="s">
        <v>187</v>
      </c>
    </row>
    <row r="4" customFormat="false" ht="15" hidden="false" customHeight="false" outlineLevel="0" collapsed="false">
      <c r="A4" s="28" t="s">
        <v>188</v>
      </c>
      <c r="B4" s="21"/>
    </row>
    <row r="5" customFormat="false" ht="15" hidden="false" customHeight="false" outlineLevel="0" collapsed="false">
      <c r="A5" s="28" t="s">
        <v>189</v>
      </c>
      <c r="B5" s="21"/>
    </row>
    <row r="7" customFormat="false" ht="30" hidden="false" customHeight="true" outlineLevel="0" collapsed="false">
      <c r="A7" s="12" t="s">
        <v>190</v>
      </c>
      <c r="B7" s="12" t="s">
        <v>159</v>
      </c>
      <c r="C7" s="12" t="s">
        <v>191</v>
      </c>
      <c r="D7" s="12" t="s">
        <v>192</v>
      </c>
      <c r="E7" s="12" t="s">
        <v>193</v>
      </c>
      <c r="F7" s="12" t="s">
        <v>194</v>
      </c>
      <c r="G7" s="12" t="s">
        <v>37</v>
      </c>
    </row>
    <row r="8" customFormat="false" ht="23.85" hidden="false" customHeight="false" outlineLevel="0" collapsed="false">
      <c r="A8" s="13" t="s">
        <v>195</v>
      </c>
      <c r="B8" s="13" t="s">
        <v>166</v>
      </c>
      <c r="C8" s="13" t="s">
        <v>196</v>
      </c>
      <c r="D8" s="13" t="s">
        <v>197</v>
      </c>
      <c r="E8" s="13" t="s">
        <v>198</v>
      </c>
      <c r="F8" s="13" t="s">
        <v>42</v>
      </c>
      <c r="G8" s="13" t="s">
        <v>199</v>
      </c>
    </row>
    <row r="9" customFormat="false" ht="15" hidden="false" customHeight="false" outlineLevel="0" collapsed="false">
      <c r="A9" s="14" t="s">
        <v>200</v>
      </c>
      <c r="B9" s="15"/>
      <c r="C9" s="15"/>
      <c r="D9" s="15"/>
      <c r="E9" s="15"/>
      <c r="F9" s="15"/>
      <c r="G9" s="15"/>
    </row>
    <row r="10" customFormat="false" ht="15" hidden="false" customHeight="false" outlineLevel="0" collapsed="false">
      <c r="A10" s="14" t="s">
        <v>201</v>
      </c>
      <c r="B10" s="15"/>
      <c r="C10" s="15"/>
      <c r="D10" s="15"/>
      <c r="E10" s="15"/>
      <c r="F10" s="15"/>
      <c r="G10" s="15"/>
    </row>
    <row r="11" customFormat="false" ht="23.85" hidden="false" customHeight="false" outlineLevel="0" collapsed="false">
      <c r="A11" s="14" t="s">
        <v>202</v>
      </c>
      <c r="B11" s="15"/>
      <c r="C11" s="15"/>
      <c r="D11" s="15"/>
      <c r="E11" s="15"/>
      <c r="F11" s="15"/>
      <c r="G11" s="15"/>
    </row>
    <row r="12" customFormat="false" ht="23.85" hidden="false" customHeight="false" outlineLevel="0" collapsed="false">
      <c r="A12" s="14" t="s">
        <v>203</v>
      </c>
      <c r="B12" s="15"/>
      <c r="C12" s="15"/>
      <c r="D12" s="15"/>
      <c r="E12" s="15"/>
      <c r="F12" s="15"/>
      <c r="G12" s="15"/>
    </row>
    <row r="13" customFormat="false" ht="23.85" hidden="false" customHeight="false" outlineLevel="0" collapsed="false">
      <c r="A13" s="14" t="s">
        <v>204</v>
      </c>
      <c r="B13" s="15"/>
      <c r="C13" s="15"/>
      <c r="D13" s="15"/>
      <c r="E13" s="15"/>
      <c r="F13" s="15"/>
      <c r="G13" s="15"/>
    </row>
    <row r="14" customFormat="false" ht="23.85" hidden="false" customHeight="false" outlineLevel="0" collapsed="false">
      <c r="A14" s="14" t="s">
        <v>205</v>
      </c>
      <c r="B14" s="15"/>
      <c r="C14" s="15"/>
      <c r="D14" s="15"/>
      <c r="E14" s="15"/>
      <c r="F14" s="15"/>
      <c r="G14" s="15"/>
    </row>
    <row r="15" customFormat="false" ht="15" hidden="false" customHeight="false" outlineLevel="0" collapsed="false">
      <c r="A15" s="14" t="s">
        <v>206</v>
      </c>
      <c r="B15" s="15"/>
      <c r="C15" s="15"/>
      <c r="D15" s="15"/>
      <c r="E15" s="15"/>
      <c r="F15" s="15"/>
      <c r="G15" s="15"/>
    </row>
    <row r="16" customFormat="false" ht="23.85" hidden="false" customHeight="false" outlineLevel="0" collapsed="false">
      <c r="A16" s="14" t="s">
        <v>207</v>
      </c>
      <c r="B16" s="15"/>
      <c r="C16" s="15"/>
      <c r="D16" s="15"/>
      <c r="E16" s="15"/>
      <c r="F16" s="15"/>
      <c r="G16" s="15"/>
    </row>
    <row r="17" customFormat="false" ht="23.85" hidden="false" customHeight="false" outlineLevel="0" collapsed="false">
      <c r="A17" s="14" t="s">
        <v>208</v>
      </c>
      <c r="B17" s="15"/>
      <c r="C17" s="15"/>
      <c r="D17" s="15"/>
      <c r="E17" s="15"/>
      <c r="F17" s="15"/>
      <c r="G17" s="15"/>
    </row>
    <row r="18" customFormat="false" ht="15" hidden="false" customHeight="false" outlineLevel="0" collapsed="false">
      <c r="A18" s="14" t="s">
        <v>209</v>
      </c>
      <c r="B18" s="15"/>
      <c r="C18" s="15"/>
      <c r="D18" s="15"/>
      <c r="E18" s="15"/>
      <c r="F18" s="15"/>
      <c r="G18" s="15"/>
    </row>
    <row r="19" customFormat="false" ht="15" hidden="false" customHeight="false" outlineLevel="0" collapsed="false">
      <c r="A19" s="15"/>
      <c r="B19" s="15"/>
      <c r="C19" s="15"/>
      <c r="D19" s="15"/>
      <c r="E19" s="15"/>
      <c r="F19" s="15"/>
      <c r="G19" s="15"/>
    </row>
    <row r="20" customFormat="false" ht="15" hidden="false" customHeight="false" outlineLevel="0" collapsed="false">
      <c r="A20" s="15"/>
      <c r="B20" s="15"/>
      <c r="C20" s="15"/>
      <c r="D20" s="15"/>
      <c r="E20" s="15"/>
      <c r="F20" s="15"/>
      <c r="G20" s="15"/>
    </row>
    <row r="22" customFormat="false" ht="15" hidden="false" customHeight="false" outlineLevel="0" collapsed="false">
      <c r="A22" s="16" t="s">
        <v>210</v>
      </c>
      <c r="B22" s="17" t="n">
        <f aca="false">COUNTIF(A9:A20,"&lt;&gt;")</f>
        <v>10</v>
      </c>
      <c r="C22" s="18"/>
      <c r="D22" s="18"/>
      <c r="E22" s="18"/>
      <c r="F22" s="18"/>
      <c r="G22" s="18"/>
    </row>
    <row r="23" customFormat="false" ht="15" hidden="false" customHeight="false" outlineLevel="0" collapsed="false">
      <c r="A23" s="16" t="s">
        <v>211</v>
      </c>
      <c r="B23" s="17" t="n">
        <f aca="false">COUNTIF(F9:F20,"Yes")+COUNTIF(F9:F20,"No")</f>
        <v>0</v>
      </c>
      <c r="C23" s="18"/>
      <c r="D23" s="18"/>
      <c r="E23" s="18"/>
      <c r="F23" s="18"/>
      <c r="G23" s="18"/>
    </row>
    <row r="24" customFormat="false" ht="15" hidden="false" customHeight="false" outlineLevel="0" collapsed="false">
      <c r="A24" s="16" t="s">
        <v>212</v>
      </c>
      <c r="B24" s="17" t="n">
        <f aca="false">COUNTIFS(B9:B20,"Must",F9:F20,"No")</f>
        <v>0</v>
      </c>
      <c r="C24" s="18"/>
      <c r="D24" s="18"/>
      <c r="E24" s="18"/>
      <c r="F24" s="18"/>
      <c r="G24" s="18"/>
    </row>
    <row r="25" customFormat="false" ht="15" hidden="false" customHeight="false" outlineLevel="0" collapsed="false">
      <c r="A25" s="16" t="s">
        <v>213</v>
      </c>
      <c r="B25" s="17" t="n">
        <f aca="false">COUNTIF(F9:F20,"No")-B24</f>
        <v>0</v>
      </c>
      <c r="C25" s="18"/>
      <c r="D25" s="18"/>
      <c r="E25" s="18"/>
      <c r="F25" s="18"/>
      <c r="G25" s="18"/>
    </row>
    <row r="26" customFormat="false" ht="15" hidden="false" customHeight="false" outlineLevel="0" collapsed="false">
      <c r="A26" s="16" t="s">
        <v>111</v>
      </c>
      <c r="B26" s="17" t="str">
        <f aca="false">IF(B22=0,"Define criteria first",IF(B23&lt;B22,"Pilot incomplete - score every criterion",IF(B24&gt;0,"Do not adopt - a Must criterion failed",IF(B25=0,"Adopt",IF(B25&lt;=2,"Adopt with documented workarounds","Do not adopt")))))</f>
        <v>Pilot incomplete - score every criterion</v>
      </c>
      <c r="C26" s="18"/>
      <c r="D26" s="18"/>
      <c r="E26" s="18"/>
      <c r="F26" s="18"/>
      <c r="G26" s="18"/>
    </row>
    <row r="28" customFormat="false" ht="15" hidden="false" customHeight="false" outlineLevel="0" collapsed="false">
      <c r="A28" s="2" t="s">
        <v>214</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2026-07-18T10:24:14Z</dcterms:created>
  <dc:creator>openpyxl</dc:creator>
  <dc:description/>
  <dc:language>en-US</dc:language>
  <cp:lastModifiedBy/>
  <dcterms:modified xsi:type="dcterms:W3CDTF">2026-07-18T10:24:14Z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